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cuments\БЮДЖЕТ\БЮДЖЕТ 2023\ИСПОЛНЕНИЕ 2023\"/>
    </mc:Choice>
  </mc:AlternateContent>
  <bookViews>
    <workbookView xWindow="420" yWindow="876" windowWidth="19440" windowHeight="8136" firstSheet="2" activeTab="7"/>
  </bookViews>
  <sheets>
    <sheet name="приложение 1" sheetId="2" r:id="rId1"/>
    <sheet name="приложение 2" sheetId="7" r:id="rId2"/>
    <sheet name="приложение 3" sheetId="5" r:id="rId3"/>
    <sheet name="приложение 4" sheetId="8" r:id="rId4"/>
    <sheet name="приложение 6" sheetId="9" r:id="rId5"/>
    <sheet name="приложение 7" sheetId="6" r:id="rId6"/>
    <sheet name="приложение 8" sheetId="10" r:id="rId7"/>
    <sheet name="приложение 9" sheetId="11" r:id="rId8"/>
  </sheets>
  <calcPr calcId="162913"/>
</workbook>
</file>

<file path=xl/calcChain.xml><?xml version="1.0" encoding="utf-8"?>
<calcChain xmlns="http://schemas.openxmlformats.org/spreadsheetml/2006/main">
  <c r="C20" i="11" l="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C40" i="6"/>
  <c r="C38" i="6"/>
  <c r="D38" i="6"/>
  <c r="C39" i="6"/>
  <c r="D39" i="6"/>
  <c r="B39" i="6"/>
  <c r="A39" i="6"/>
  <c r="B38" i="6"/>
  <c r="A38" i="6"/>
  <c r="D37" i="6"/>
  <c r="C37" i="6"/>
  <c r="D28" i="6"/>
  <c r="D31" i="6"/>
  <c r="C31" i="6"/>
  <c r="C28" i="6"/>
  <c r="D26" i="5" l="1"/>
  <c r="E26" i="5"/>
  <c r="D43" i="5"/>
  <c r="E43" i="5"/>
  <c r="D42" i="5"/>
  <c r="E42" i="5"/>
  <c r="D39" i="5"/>
  <c r="E39" i="5"/>
  <c r="D40" i="5"/>
  <c r="E40" i="5"/>
  <c r="D38" i="5"/>
  <c r="E38" i="5"/>
  <c r="D36" i="5"/>
  <c r="E36" i="5"/>
  <c r="D37" i="5"/>
  <c r="D35" i="5"/>
  <c r="E35" i="5"/>
  <c r="D33" i="5"/>
  <c r="E32" i="5"/>
  <c r="E33" i="5"/>
  <c r="D31" i="5"/>
  <c r="E31" i="5"/>
  <c r="D29" i="5"/>
  <c r="E29" i="5"/>
  <c r="D28" i="5"/>
  <c r="E28" i="5"/>
  <c r="D27" i="5"/>
  <c r="E27" i="5"/>
  <c r="D25" i="5"/>
  <c r="D24" i="5"/>
  <c r="D23" i="5"/>
  <c r="D21" i="5"/>
  <c r="D20" i="5"/>
  <c r="D19" i="5"/>
  <c r="D17" i="5"/>
  <c r="D16" i="5" s="1"/>
  <c r="D15" i="5"/>
  <c r="D14" i="5"/>
  <c r="D13" i="5"/>
  <c r="D12" i="5"/>
  <c r="D11" i="5"/>
  <c r="D10" i="5"/>
  <c r="H119" i="8"/>
  <c r="I124" i="8"/>
  <c r="H124" i="8"/>
  <c r="G124" i="8"/>
  <c r="G119" i="8" s="1"/>
  <c r="G120" i="8"/>
  <c r="G90" i="8"/>
  <c r="G78" i="8"/>
  <c r="G68" i="8"/>
  <c r="G58" i="8"/>
  <c r="G11" i="8"/>
  <c r="G9" i="8"/>
  <c r="H112" i="8"/>
  <c r="G112" i="8"/>
  <c r="H128" i="8"/>
  <c r="G128" i="8"/>
  <c r="I133" i="8"/>
  <c r="H133" i="8"/>
  <c r="G133" i="8"/>
  <c r="I134" i="8"/>
  <c r="H122" i="8"/>
  <c r="G117" i="8"/>
  <c r="G116" i="8" s="1"/>
  <c r="H117" i="8"/>
  <c r="H116" i="8" s="1"/>
  <c r="G101" i="8"/>
  <c r="H96" i="8"/>
  <c r="G96" i="8"/>
  <c r="H91" i="8"/>
  <c r="G91" i="8"/>
  <c r="I94" i="8"/>
  <c r="H93" i="8"/>
  <c r="G93" i="8"/>
  <c r="H81" i="8"/>
  <c r="G81" i="8"/>
  <c r="H85" i="8"/>
  <c r="I86" i="8"/>
  <c r="I87" i="8"/>
  <c r="G85" i="8"/>
  <c r="H79" i="8"/>
  <c r="G79" i="8"/>
  <c r="H52" i="8"/>
  <c r="I85" i="8" l="1"/>
  <c r="I79" i="8"/>
  <c r="D99" i="7"/>
  <c r="C99" i="7"/>
  <c r="C18" i="2" s="1"/>
  <c r="D100" i="7"/>
  <c r="C100" i="7"/>
  <c r="D101" i="7"/>
  <c r="C101" i="7"/>
  <c r="D102" i="7"/>
  <c r="C102" i="7"/>
  <c r="D104" i="7"/>
  <c r="C104" i="7"/>
  <c r="D105" i="7"/>
  <c r="C105" i="7"/>
  <c r="D107" i="7"/>
  <c r="C107" i="7"/>
  <c r="D109" i="7"/>
  <c r="C109" i="7"/>
  <c r="C110" i="7"/>
  <c r="D110" i="7"/>
  <c r="D112" i="7"/>
  <c r="C112" i="7"/>
  <c r="D114" i="7"/>
  <c r="C114" i="7"/>
  <c r="D115" i="7"/>
  <c r="C115" i="7"/>
  <c r="D117" i="7"/>
  <c r="C117" i="7"/>
  <c r="D18" i="2"/>
  <c r="C67" i="2"/>
  <c r="D67" i="2"/>
  <c r="C20" i="2"/>
  <c r="D21" i="2"/>
  <c r="D20" i="2" s="1"/>
  <c r="C21" i="2"/>
  <c r="C79" i="2"/>
  <c r="D79" i="2"/>
  <c r="E80" i="2"/>
  <c r="D82" i="2"/>
  <c r="D81" i="2" s="1"/>
  <c r="C82" i="2"/>
  <c r="C81" i="2" s="1"/>
  <c r="E84" i="2"/>
  <c r="E77" i="2"/>
  <c r="D75" i="2"/>
  <c r="D74" i="2" s="1"/>
  <c r="C75" i="2"/>
  <c r="C74" i="2" s="1"/>
  <c r="D72" i="2"/>
  <c r="C72" i="2"/>
  <c r="D69" i="2"/>
  <c r="D66" i="2" s="1"/>
  <c r="D65" i="2" s="1"/>
  <c r="C69" i="2"/>
  <c r="C66" i="2" s="1"/>
  <c r="C65" i="2" s="1"/>
  <c r="E70" i="2"/>
  <c r="C62" i="2"/>
  <c r="D63" i="2"/>
  <c r="D62" i="2" s="1"/>
  <c r="C60" i="2"/>
  <c r="C59" i="2" s="1"/>
  <c r="D60" i="2"/>
  <c r="D59" i="2" s="1"/>
  <c r="D58" i="2" s="1"/>
  <c r="C58" i="2" l="1"/>
  <c r="D71" i="2"/>
  <c r="C71" i="2"/>
  <c r="E79" i="2"/>
  <c r="D78" i="2"/>
  <c r="C78" i="2"/>
  <c r="E69" i="2"/>
  <c r="D56" i="2"/>
  <c r="D55" i="2" s="1"/>
  <c r="C56" i="2"/>
  <c r="C55" i="2" s="1"/>
  <c r="D53" i="2"/>
  <c r="D52" i="2" s="1"/>
  <c r="C53" i="2"/>
  <c r="C52" i="2" s="1"/>
  <c r="E48" i="2"/>
  <c r="D46" i="2"/>
  <c r="D49" i="2"/>
  <c r="C49" i="2"/>
  <c r="C46" i="2"/>
  <c r="C43" i="2"/>
  <c r="D43" i="2"/>
  <c r="D40" i="2"/>
  <c r="D39" i="2" s="1"/>
  <c r="D38" i="2" s="1"/>
  <c r="C40" i="2"/>
  <c r="C39" i="2" s="1"/>
  <c r="C38" i="2" s="1"/>
  <c r="D32" i="2"/>
  <c r="C32" i="2"/>
  <c r="D30" i="2"/>
  <c r="C30" i="2"/>
  <c r="D34" i="2"/>
  <c r="C34" i="2"/>
  <c r="D36" i="2"/>
  <c r="C36" i="2"/>
  <c r="D22" i="2"/>
  <c r="E27" i="2"/>
  <c r="C29" i="2" l="1"/>
  <c r="C28" i="2" s="1"/>
  <c r="C51" i="2"/>
  <c r="D29" i="2"/>
  <c r="D28" i="2" s="1"/>
  <c r="D51" i="2"/>
  <c r="C45" i="2"/>
  <c r="C42" i="2" s="1"/>
  <c r="D45" i="2"/>
  <c r="D42" i="2" s="1"/>
  <c r="D21" i="6"/>
  <c r="C21" i="6"/>
  <c r="D24" i="6"/>
  <c r="C24" i="6"/>
  <c r="D36" i="6"/>
  <c r="C36" i="6"/>
  <c r="J25" i="9"/>
  <c r="K20" i="9"/>
  <c r="E21" i="5"/>
  <c r="H111" i="8"/>
  <c r="H110" i="8" s="1"/>
  <c r="G99" i="8"/>
  <c r="H103" i="8"/>
  <c r="H40" i="8"/>
  <c r="H39" i="8" s="1"/>
  <c r="E13" i="5" s="1"/>
  <c r="C35" i="6" l="1"/>
  <c r="C34" i="6" s="1"/>
  <c r="D35" i="6"/>
  <c r="D27" i="6" s="1"/>
  <c r="H135" i="8"/>
  <c r="C27" i="6"/>
  <c r="C20" i="6"/>
  <c r="D20" i="6"/>
  <c r="G108" i="8"/>
  <c r="G107" i="8" s="1"/>
  <c r="G83" i="8"/>
  <c r="G88" i="8"/>
  <c r="H88" i="8"/>
  <c r="I84" i="8"/>
  <c r="G60" i="8"/>
  <c r="I41" i="8"/>
  <c r="G40" i="8"/>
  <c r="G39" i="8" s="1"/>
  <c r="I39" i="8" s="1"/>
  <c r="D9" i="5"/>
  <c r="F13" i="5"/>
  <c r="E78" i="2"/>
  <c r="E81" i="2"/>
  <c r="E82" i="2"/>
  <c r="E83" i="2"/>
  <c r="E76" i="2"/>
  <c r="E71" i="2"/>
  <c r="E72" i="2"/>
  <c r="E73" i="2"/>
  <c r="E74" i="2"/>
  <c r="E75" i="2"/>
  <c r="J33" i="9"/>
  <c r="H33" i="9"/>
  <c r="K32" i="9"/>
  <c r="K31" i="9"/>
  <c r="K30" i="9"/>
  <c r="D34" i="6" l="1"/>
  <c r="D40" i="6" s="1"/>
  <c r="I82" i="8"/>
  <c r="H108" i="8"/>
  <c r="E12" i="11"/>
  <c r="K33" i="9"/>
  <c r="I109" i="8"/>
  <c r="I88" i="8"/>
  <c r="H83" i="8"/>
  <c r="I89" i="8"/>
  <c r="I40" i="8"/>
  <c r="E11" i="11"/>
  <c r="E13" i="11"/>
  <c r="E14" i="11"/>
  <c r="E16" i="11"/>
  <c r="E17" i="11"/>
  <c r="E18" i="11"/>
  <c r="E19" i="11"/>
  <c r="E10" i="11"/>
  <c r="E37" i="6"/>
  <c r="E38" i="6"/>
  <c r="E39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8" i="6"/>
  <c r="K17" i="9"/>
  <c r="K18" i="9"/>
  <c r="K19" i="9"/>
  <c r="K21" i="9"/>
  <c r="K22" i="9"/>
  <c r="K23" i="9"/>
  <c r="K24" i="9"/>
  <c r="H25" i="9"/>
  <c r="H13" i="9"/>
  <c r="J12" i="9"/>
  <c r="I108" i="8" l="1"/>
  <c r="H107" i="8"/>
  <c r="I83" i="8"/>
  <c r="H78" i="8"/>
  <c r="E40" i="6"/>
  <c r="J13" i="9"/>
  <c r="K13" i="9" s="1"/>
  <c r="K25" i="9"/>
  <c r="K12" i="9"/>
  <c r="I13" i="8" l="1"/>
  <c r="I14" i="8"/>
  <c r="I17" i="8"/>
  <c r="I18" i="8"/>
  <c r="I19" i="8"/>
  <c r="I20" i="8"/>
  <c r="I21" i="8"/>
  <c r="I22" i="8"/>
  <c r="I23" i="8"/>
  <c r="I27" i="8"/>
  <c r="I28" i="8"/>
  <c r="I29" i="8"/>
  <c r="I30" i="8"/>
  <c r="I31" i="8"/>
  <c r="I32" i="8"/>
  <c r="I33" i="8"/>
  <c r="I34" i="8"/>
  <c r="I35" i="8"/>
  <c r="I36" i="8"/>
  <c r="I38" i="8"/>
  <c r="I45" i="8"/>
  <c r="I47" i="8"/>
  <c r="I48" i="8"/>
  <c r="I52" i="8"/>
  <c r="I53" i="8"/>
  <c r="I54" i="8"/>
  <c r="I55" i="8"/>
  <c r="I56" i="8"/>
  <c r="I57" i="8"/>
  <c r="I61" i="8"/>
  <c r="I64" i="8"/>
  <c r="I67" i="8"/>
  <c r="I71" i="8"/>
  <c r="I72" i="8"/>
  <c r="I73" i="8"/>
  <c r="I77" i="8"/>
  <c r="I91" i="8"/>
  <c r="I92" i="8"/>
  <c r="I96" i="8"/>
  <c r="I98" i="8"/>
  <c r="I104" i="8"/>
  <c r="I106" i="8"/>
  <c r="I100" i="8"/>
  <c r="I107" i="8"/>
  <c r="I116" i="8"/>
  <c r="I121" i="8"/>
  <c r="I123" i="8"/>
  <c r="I125" i="8"/>
  <c r="I128" i="8"/>
  <c r="I130" i="8"/>
  <c r="I132" i="8"/>
  <c r="H99" i="8"/>
  <c r="H105" i="8"/>
  <c r="G105" i="8"/>
  <c r="I102" i="8"/>
  <c r="H37" i="8"/>
  <c r="H12" i="8"/>
  <c r="G131" i="8"/>
  <c r="G129" i="8"/>
  <c r="H126" i="8"/>
  <c r="E37" i="5" s="1"/>
  <c r="G126" i="8"/>
  <c r="G122" i="8"/>
  <c r="H115" i="8"/>
  <c r="G115" i="8"/>
  <c r="G113" i="8" s="1"/>
  <c r="G111" i="8"/>
  <c r="I111" i="8" s="1"/>
  <c r="G103" i="8"/>
  <c r="H76" i="8"/>
  <c r="H75" i="8" s="1"/>
  <c r="H74" i="8" s="1"/>
  <c r="E24" i="5" s="1"/>
  <c r="F24" i="5" s="1"/>
  <c r="G76" i="8"/>
  <c r="G75" i="8" s="1"/>
  <c r="H70" i="8"/>
  <c r="H69" i="8" s="1"/>
  <c r="E23" i="5" s="1"/>
  <c r="F23" i="5" s="1"/>
  <c r="G70" i="8"/>
  <c r="G69" i="8" s="1"/>
  <c r="H66" i="8"/>
  <c r="H65" i="8" s="1"/>
  <c r="G66" i="8"/>
  <c r="G65" i="8" s="1"/>
  <c r="H63" i="8"/>
  <c r="H62" i="8" s="1"/>
  <c r="E20" i="5" s="1"/>
  <c r="F20" i="5" s="1"/>
  <c r="G63" i="8"/>
  <c r="G62" i="8" s="1"/>
  <c r="G59" i="8"/>
  <c r="G51" i="8"/>
  <c r="G50" i="8" s="1"/>
  <c r="G49" i="8" s="1"/>
  <c r="G26" i="8"/>
  <c r="G25" i="8" s="1"/>
  <c r="G37" i="8"/>
  <c r="G44" i="8"/>
  <c r="G43" i="8" s="1"/>
  <c r="G42" i="8" s="1"/>
  <c r="G46" i="8"/>
  <c r="G16" i="8"/>
  <c r="G15" i="8" s="1"/>
  <c r="G12" i="8"/>
  <c r="G10" i="8" s="1"/>
  <c r="E41" i="5"/>
  <c r="D18" i="5"/>
  <c r="D34" i="5"/>
  <c r="D41" i="5"/>
  <c r="D32" i="5"/>
  <c r="E30" i="5"/>
  <c r="D30" i="5"/>
  <c r="D22" i="5"/>
  <c r="F21" i="5"/>
  <c r="F42" i="5"/>
  <c r="F40" i="5"/>
  <c r="F31" i="5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7" i="7"/>
  <c r="E66" i="7"/>
  <c r="E63" i="7"/>
  <c r="E62" i="7"/>
  <c r="E61" i="7"/>
  <c r="E58" i="7"/>
  <c r="E57" i="7"/>
  <c r="E56" i="7"/>
  <c r="E55" i="7"/>
  <c r="E54" i="7"/>
  <c r="E53" i="7"/>
  <c r="E52" i="7"/>
  <c r="E51" i="7"/>
  <c r="E50" i="7"/>
  <c r="E49" i="7"/>
  <c r="E48" i="7"/>
  <c r="E44" i="7"/>
  <c r="E41" i="7"/>
  <c r="E40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8" i="7"/>
  <c r="E25" i="2"/>
  <c r="E28" i="2"/>
  <c r="E29" i="2"/>
  <c r="E30" i="2"/>
  <c r="E31" i="2"/>
  <c r="E32" i="2"/>
  <c r="E33" i="2"/>
  <c r="E34" i="2"/>
  <c r="E35" i="2"/>
  <c r="E36" i="2"/>
  <c r="E37" i="2"/>
  <c r="E21" i="2"/>
  <c r="E22" i="2"/>
  <c r="E23" i="2"/>
  <c r="E24" i="2"/>
  <c r="E26" i="2"/>
  <c r="E38" i="2"/>
  <c r="E39" i="2"/>
  <c r="E40" i="2"/>
  <c r="E41" i="2"/>
  <c r="E42" i="2"/>
  <c r="E43" i="2"/>
  <c r="E44" i="2"/>
  <c r="E45" i="2"/>
  <c r="E46" i="2"/>
  <c r="E47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20" i="2"/>
  <c r="E18" i="2"/>
  <c r="D44" i="5" l="1"/>
  <c r="F38" i="5"/>
  <c r="G95" i="8"/>
  <c r="F28" i="5"/>
  <c r="I69" i="8"/>
  <c r="I66" i="8"/>
  <c r="I65" i="8"/>
  <c r="I62" i="8"/>
  <c r="G24" i="8"/>
  <c r="I12" i="8"/>
  <c r="I103" i="8"/>
  <c r="I97" i="8"/>
  <c r="H11" i="8"/>
  <c r="I37" i="8"/>
  <c r="I105" i="8"/>
  <c r="I99" i="8"/>
  <c r="I126" i="8"/>
  <c r="G110" i="8"/>
  <c r="G135" i="8" s="1"/>
  <c r="I135" i="8" s="1"/>
  <c r="I115" i="8"/>
  <c r="I76" i="8"/>
  <c r="I70" i="8"/>
  <c r="H101" i="8"/>
  <c r="H95" i="8" s="1"/>
  <c r="I127" i="8"/>
  <c r="I75" i="8"/>
  <c r="I63" i="8"/>
  <c r="H113" i="8"/>
  <c r="I113" i="8" s="1"/>
  <c r="G74" i="8"/>
  <c r="I74" i="8" s="1"/>
  <c r="H51" i="8"/>
  <c r="I51" i="8" s="1"/>
  <c r="H16" i="8"/>
  <c r="I16" i="8" s="1"/>
  <c r="F41" i="5"/>
  <c r="F37" i="5"/>
  <c r="F39" i="5"/>
  <c r="F30" i="5"/>
  <c r="H90" i="8" l="1"/>
  <c r="I90" i="8" s="1"/>
  <c r="I95" i="8"/>
  <c r="I114" i="8"/>
  <c r="I101" i="8"/>
  <c r="F29" i="5"/>
  <c r="E15" i="11"/>
  <c r="D20" i="11"/>
  <c r="E20" i="11" s="1"/>
  <c r="F27" i="5"/>
  <c r="F32" i="5"/>
  <c r="F33" i="5"/>
  <c r="I110" i="8"/>
  <c r="I11" i="8"/>
  <c r="H10" i="8"/>
  <c r="I93" i="8"/>
  <c r="H50" i="8"/>
  <c r="E17" i="5" s="1"/>
  <c r="H15" i="8"/>
  <c r="F26" i="5" l="1"/>
  <c r="E16" i="5"/>
  <c r="F17" i="5"/>
  <c r="I15" i="8"/>
  <c r="E11" i="5"/>
  <c r="F11" i="5" s="1"/>
  <c r="I10" i="8"/>
  <c r="E10" i="5"/>
  <c r="F10" i="5" s="1"/>
  <c r="I50" i="8"/>
  <c r="H49" i="8"/>
  <c r="I49" i="8" s="1"/>
  <c r="G139" i="8"/>
  <c r="I122" i="8" l="1"/>
  <c r="F36" i="5"/>
  <c r="H120" i="8"/>
  <c r="I120" i="8" s="1"/>
  <c r="I119" i="8" l="1"/>
  <c r="I118" i="8" l="1"/>
  <c r="I117" i="8"/>
  <c r="E34" i="5" l="1"/>
  <c r="F34" i="5" s="1"/>
  <c r="F35" i="5"/>
  <c r="I112" i="8"/>
  <c r="I81" i="8" l="1"/>
  <c r="H60" i="8"/>
  <c r="I60" i="8" s="1"/>
  <c r="H59" i="8" l="1"/>
  <c r="I59" i="8" l="1"/>
  <c r="E19" i="5"/>
  <c r="H58" i="8"/>
  <c r="I58" i="8" s="1"/>
  <c r="E18" i="5" l="1"/>
  <c r="F18" i="5" s="1"/>
  <c r="F19" i="5"/>
  <c r="I80" i="8"/>
  <c r="I78" i="8" l="1"/>
  <c r="E25" i="5"/>
  <c r="H68" i="8"/>
  <c r="I68" i="8" s="1"/>
  <c r="H46" i="8"/>
  <c r="I46" i="8" l="1"/>
  <c r="E15" i="5"/>
  <c r="F15" i="5" s="1"/>
  <c r="F25" i="5"/>
  <c r="E22" i="5"/>
  <c r="F22" i="5" s="1"/>
  <c r="H44" i="8"/>
  <c r="H43" i="8" l="1"/>
  <c r="I43" i="8" s="1"/>
  <c r="I44" i="8"/>
  <c r="H42" i="8" l="1"/>
  <c r="H26" i="8"/>
  <c r="I26" i="8" s="1"/>
  <c r="I42" i="8" l="1"/>
  <c r="E14" i="5"/>
  <c r="H25" i="8"/>
  <c r="I25" i="8" s="1"/>
  <c r="F14" i="5" l="1"/>
  <c r="H24" i="8"/>
  <c r="I24" i="8" l="1"/>
  <c r="E12" i="5"/>
  <c r="H9" i="8"/>
  <c r="H129" i="8"/>
  <c r="I129" i="8" s="1"/>
  <c r="H131" i="8"/>
  <c r="I131" i="8" s="1"/>
  <c r="H142" i="8" l="1"/>
  <c r="F12" i="5"/>
  <c r="E9" i="5"/>
  <c r="I9" i="8"/>
  <c r="F9" i="5" l="1"/>
  <c r="E46" i="5" l="1"/>
  <c r="F43" i="5"/>
</calcChain>
</file>

<file path=xl/sharedStrings.xml><?xml version="1.0" encoding="utf-8"?>
<sst xmlns="http://schemas.openxmlformats.org/spreadsheetml/2006/main" count="1119" uniqueCount="517">
  <si>
    <t xml:space="preserve"> Наименование показателя</t>
  </si>
  <si>
    <t>Код строки</t>
  </si>
  <si>
    <t>Код дохода по бюджетной классификации</t>
  </si>
  <si>
    <t>4</t>
  </si>
  <si>
    <t>5</t>
  </si>
  <si>
    <t>6</t>
  </si>
  <si>
    <t>Доходы бюджета - всего</t>
  </si>
  <si>
    <t>x</t>
  </si>
  <si>
    <t>в том числе:</t>
  </si>
  <si>
    <t xml:space="preserve">  НАЛОГОВЫЕ И НЕНАЛОГОВЫЕ ДОХОДЫ</t>
  </si>
  <si>
    <t>100 1 00 00000 00 0000 000</t>
  </si>
  <si>
    <t>-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</si>
  <si>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</si>
  <si>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</si>
  <si>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</si>
  <si>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</si>
  <si>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</si>
  <si>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</si>
  <si>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</si>
  <si>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</si>
  <si>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</si>
  <si>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</si>
  <si>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</si>
  <si>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</si>
  <si>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</si>
  <si>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</si>
  <si>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</si>
  <si>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</si>
  <si>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</si>
  <si>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</si>
  <si>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</si>
  <si>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</si>
  <si>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</si>
  <si>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</si>
  <si>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</si>
  <si>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</si>
  <si>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</si>
  <si>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</si>
  <si>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</si>
  <si>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</si>
  <si>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</si>
  <si>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</si>
  <si>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</si>
  <si>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</si>
  <si>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</si>
  <si>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</si>
  <si>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</si>
  <si>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</si>
  <si>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182 1 01 02010 01 5000 110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</si>
  <si>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</si>
  <si>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</si>
  <si>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</si>
  <si>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</si>
  <si>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</si>
  <si>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</si>
  <si>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</si>
  <si>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</si>
  <si>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</si>
  <si>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</si>
  <si>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</si>
  <si>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</si>
  <si>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</si>
  <si>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</si>
  <si>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</si>
  <si>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</si>
  <si>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</si>
  <si>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</si>
  <si>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</si>
  <si>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</si>
  <si>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</si>
  <si>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</si>
  <si>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</t>
  </si>
  <si>
    <t>182 1 01 02080 01 1000 110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</si>
  <si>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</si>
  <si>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</si>
  <si>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</si>
  <si>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</si>
  <si>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</si>
  <si>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</si>
  <si>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</si>
  <si>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</si>
  <si>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</si>
  <si>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</si>
  <si>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</si>
  <si>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</si>
  <si>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182 1 06 01030 13 0000 110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</si>
  <si>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</si>
  <si>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182 1 06 01030 13 1000 110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</si>
  <si>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</si>
  <si>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182 1 06 01030 13 2100 110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</si>
  <si>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</si>
  <si>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</si>
  <si>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</si>
  <si>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</si>
  <si>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</si>
  <si>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182 1 06 06033 13 0000 110</t>
  </si>
  <si>
    <t xml:space="preserve">  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</si>
  <si>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182 1 06 06033 13 1000 110</t>
  </si>
  <si>
    <t xml:space="preserve">  Земельный налог с организаций, обладающих земельным участком, расположенным в границах  городских  поселений  (пени по соответствующему платежу)</t>
  </si>
  <si>
    <t>182 1 06 06033 13 2100 110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</si>
  <si>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</si>
  <si>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</si>
  <si>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</si>
  <si>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182 1 06 06043 13 0000 110</t>
  </si>
  <si>
    <t xml:space="preserve">  Земельный налог с физических лиц, обладающих земельным участком, расположенным в границах городских  поселений  (сумма платежа (перерасчеты, недоимка и задолженность по соответствующему платежу, в том числе по отмененному)</t>
  </si>
  <si>
    <t>182 1 06 06043 13 1000 110</t>
  </si>
  <si>
    <t xml:space="preserve">  Земельный налог с физических лиц, обладающих земельным участком, расположенным в границах городских поселений  (пени по соответствующему платежу)</t>
  </si>
  <si>
    <t>182 1 06 06043 13 2100 110</t>
  </si>
  <si>
    <t>917 1 00 00000 00 0000 000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</si>
  <si>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</si>
  <si>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917 1 11 00000 00 0000 000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</si>
  <si>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</si>
  <si>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</si>
  <si>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</si>
  <si>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</si>
  <si>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</si>
  <si>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917 1 11 05013 13 0000 120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</si>
  <si>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</si>
  <si>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</si>
  <si>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</si>
  <si>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</si>
  <si>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</si>
  <si>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917 1 11 09045 13 0000 120</t>
  </si>
  <si>
    <t xml:space="preserve">  ДОХОДЫ ОТ ОКАЗАНИЯ ПЛАТНЫХ УСЛУГ И КОМПЕНСАЦИИ ЗАТРАТ ГОСУДАРСТВА</t>
  </si>
  <si>
    <t>917 1 13 00000 00 0000 000</t>
  </si>
  <si>
    <t xml:space="preserve">  Доходы от оказания платных услуг (работ)</t>
  </si>
  <si>
    <t>917 1 13 01000 00 0000 130</t>
  </si>
  <si>
    <t xml:space="preserve">  Прочие доходы от оказания платных услуг (работ)</t>
  </si>
  <si>
    <t>917 1 13 01990 00 0000 130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</si>
  <si>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</si>
  <si>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917 1 13 01995 13 0000 130</t>
  </si>
  <si>
    <t xml:space="preserve">  Доходы от компенсации затрат государства</t>
  </si>
  <si>
    <t>917 1 13 02000 00 0000 130</t>
  </si>
  <si>
    <t xml:space="preserve">  Доходы, поступающие в порядке возмещения расходов, понесенных в связи с эксплуатацией имущества</t>
  </si>
  <si>
    <t>917 1 13 02060 00 0000 130</t>
  </si>
  <si>
    <t xml:space="preserve">  Доходы, поступающие в порядке возмещения расходов, понесенных в связи с эксплуатацией имущества городских поселений</t>
  </si>
  <si>
    <t>917 1 13 02065 13 0000 130</t>
  </si>
  <si>
    <t xml:space="preserve">  ДОХОДЫ ОТ ПРОДАЖИ МАТЕРИАЛЬНЫХ И НЕМАТЕРИАЛЬНЫХ АКТИВОВ</t>
  </si>
  <si>
    <t>917 1 14 00000 00 0000 000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</si>
  <si>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</si>
  <si>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917 1 14 06000 00 0000 430</t>
  </si>
  <si>
    <t xml:space="preserve">  Доходы от продажи земельных участков, государственная собственность на которые не разграничена</t>
  </si>
  <si>
    <t>917 1 14 06010 00 0000 430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</si>
  <si>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</si>
  <si>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917 1 14 06013 13 0000 430</t>
  </si>
  <si>
    <t xml:space="preserve">  ШТРАФЫ, САНКЦИИ, ВОЗМЕЩЕНИЕ УЩЕРБА</t>
  </si>
  <si>
    <t>917 1 16 00000 00 0000 000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</si>
  <si>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</si>
  <si>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917 1 16 02000 02 0000 140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</si>
  <si>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</si>
  <si>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917 1 16 02020 02 0000 140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</si>
  <si>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</si>
  <si>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917 1 16 07000 00 0000 140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</si>
  <si>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</si>
  <si>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917 1 16 07010 00 0000 140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</si>
  <si>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</si>
  <si>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917 1 16 07010 13 0000 140</t>
  </si>
  <si>
    <t xml:space="preserve">  Платежи в целях возмещения причиненного ущерба (убытков)</t>
  </si>
  <si>
    <t>917 1 16 10000 00 0000 140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</si>
  <si>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</si>
  <si>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917 1 16 10120 00 0000 140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</si>
  <si>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</si>
  <si>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917 1 16 10123 01 0000 140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</si>
  <si>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</si>
  <si>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917 1 16 10123 01 0131 140</t>
  </si>
  <si>
    <t xml:space="preserve">  БЕЗВОЗМЕЗДНЫЕ ПОСТУПЛЕНИЯ</t>
  </si>
  <si>
    <t>917 2 00 00000 00 0000 000</t>
  </si>
  <si>
    <t xml:space="preserve">  БЕЗВОЗМЕЗДНЫЕ ПОСТУПЛЕНИЯ ОТ ДРУГИХ БЮДЖЕТОВ БЮДЖЕТНОЙ СИСТЕМЫ РОССИЙСКОЙ ФЕДЕРАЦИИ</t>
  </si>
  <si>
    <t>917 2 02 00000 00 0000 000</t>
  </si>
  <si>
    <t xml:space="preserve">  Дотации бюджетам бюджетной системы Российской Федерации</t>
  </si>
  <si>
    <t>917 2 02 10000 00 0000 150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</si>
  <si>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</si>
  <si>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917 2 02 16001 00 0000 150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</si>
  <si>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</si>
  <si>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>917 2 02 16001 13 0000 150</t>
  </si>
  <si>
    <t xml:space="preserve">  Субсидии бюджетам бюджетной системы Российской Федерации (межбюджетные субсидии)</t>
  </si>
  <si>
    <t>917 2 02 20000 00 0000 150</t>
  </si>
  <si>
    <t xml:space="preserve">  Субсидии бюджетам на реализацию программ формирования современной городской среды</t>
  </si>
  <si>
    <t>917 2 02 25555 00 0000 150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</si>
  <si>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</si>
  <si>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917 2 02 25555 13 0000 150</t>
  </si>
  <si>
    <t xml:space="preserve">  Прочие субсидии</t>
  </si>
  <si>
    <t>917 2 02 29999 00 0000 150</t>
  </si>
  <si>
    <t xml:space="preserve">  Прочие субсидии бюджетам городских поселений</t>
  </si>
  <si>
    <t>917 2 02 29999 13 0000 150</t>
  </si>
  <si>
    <t xml:space="preserve">  Субвенции бюджетам бюджетной системы Российской Федерации</t>
  </si>
  <si>
    <t>917 2 02 30000 00 0000 150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</si>
  <si>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</si>
  <si>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917 2 02 30024 00 0000 150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</si>
  <si>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</si>
  <si>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917 2 02 30024 13 0000 150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</si>
  <si>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</si>
  <si>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917 2 02 35118 00 0000 150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</si>
  <si>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</si>
  <si>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917 2 02 35118 13 0000 150</t>
  </si>
  <si>
    <t xml:space="preserve">  Иные межбюджетные трансферты</t>
  </si>
  <si>
    <t>917 2 02 40000 00 0000 150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</si>
  <si>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</si>
  <si>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917 2 02 40014 00 0000 150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</si>
  <si>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</si>
  <si>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917 2 02 40014 13 0000 150</t>
  </si>
  <si>
    <t xml:space="preserve">  Прочие межбюджетные трансферты, передаваемые бюджетам</t>
  </si>
  <si>
    <t>917 2 02 49999 00 0000 150</t>
  </si>
  <si>
    <t xml:space="preserve">  Прочие межбюджетные трансферты, передаваемые бюджетам городских поселений</t>
  </si>
  <si>
    <t>917 2 02 49999 13 0000 150</t>
  </si>
  <si>
    <t xml:space="preserve"> </t>
  </si>
  <si>
    <t>Приложение № 1</t>
  </si>
  <si>
    <t>к решению думы Качугского муниципального образования, городское поселение</t>
  </si>
  <si>
    <t>план</t>
  </si>
  <si>
    <t>факт</t>
  </si>
  <si>
    <t>% исполнения</t>
  </si>
  <si>
    <t>Приложение № 2</t>
  </si>
  <si>
    <t>Приложение № 3</t>
  </si>
  <si>
    <t>Наименование</t>
  </si>
  <si>
    <t>Рз</t>
  </si>
  <si>
    <t>Пр</t>
  </si>
  <si>
    <t>ЦСР</t>
  </si>
  <si>
    <t>ВР</t>
  </si>
  <si>
    <t>Сумма</t>
  </si>
  <si>
    <t>Общегосударственные вопросы</t>
  </si>
  <si>
    <t>Функционирование высшего должностного лица местного самоуправления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</si>
  <si>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</si>
  <si>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Глава муниципального образования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</si>
  <si>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</si>
  <si>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</si>
  <si>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</si>
  <si>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Председатель представительного органа муниципального образования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</si>
  <si>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</si>
  <si>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в сфере информационно-коммуникационных технологий</t>
  </si>
  <si>
    <t>Прочая закупка товаров, работ и услуг для обеспечения государственных(муниципальных) нужд</t>
  </si>
  <si>
    <t>Уплата прочих налогов, сборов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</si>
  <si>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</si>
  <si>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</si>
  <si>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Центральный аппарат </t>
  </si>
  <si>
    <t xml:space="preserve">Закупка товаров, работ и услуг в сфере информационно-коммуникационных технологий </t>
  </si>
  <si>
    <t>Прочая закупка товаров, работ и услуг для обеспечения государственных (муниципальных) нужд</t>
  </si>
  <si>
    <t>Целевая программа «Энергосбережения и повышения энергетической эффективности»</t>
  </si>
  <si>
    <t>Закупка энергетических ресурсов</t>
  </si>
  <si>
    <t>Исполнение судебных актов РФ и мировых соглашений по возмещению причиненного вреда</t>
  </si>
  <si>
    <t>Уплата налога на имущество организаций и земельного налога</t>
  </si>
  <si>
    <t xml:space="preserve">Резервные фонды </t>
  </si>
  <si>
    <t>Резервные фонды муниципального образования</t>
  </si>
  <si>
    <t>Резервные средства</t>
  </si>
  <si>
    <t>Другие общегосударственные вопросы</t>
  </si>
  <si>
    <t>90A0173150</t>
  </si>
  <si>
    <t>Мобилизационная и вневойсковая подготовка</t>
  </si>
  <si>
    <t>Субвенция на осуществление воинского учета, где отсутствуют военкоматы</t>
  </si>
  <si>
    <t>90A0151180</t>
  </si>
  <si>
    <t>Иные выплаты персоналу государственных (муниципальных)органов, за исключением фонда оплаты труда</t>
  </si>
  <si>
    <t>Национальная безопасность и правоохранительная деятельность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</si>
  <si>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</si>
  <si>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</si>
  <si>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Долгосрочная муниципальная целевая программа «Об обеспечении первичных мер пожарной безопасности на территории Качугского городского поселения на 2021-2023 гг.»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</si>
  <si>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</si>
  <si>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</si>
  <si>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</si>
  <si>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Осуществление отдельных областных государственных полномочий в сфере водоснабжения и водоотведения</t>
  </si>
  <si>
    <t>Транспорт</t>
  </si>
  <si>
    <t>Автомобильный транспорт</t>
  </si>
  <si>
    <t>Отдельные мероприятия в области автомобильного транспорта</t>
  </si>
  <si>
    <t>Дорожное хозяйство</t>
  </si>
  <si>
    <t>Программа "Комплексного развития транспортной инфраструктуры"</t>
  </si>
  <si>
    <t>Жилищно-коммунальное хозяйство</t>
  </si>
  <si>
    <t>Коммунальное хозяйство</t>
  </si>
  <si>
    <t>Программа "Модернизация объектов коммунальной инфраструктуры"</t>
  </si>
  <si>
    <t>Благоустройство</t>
  </si>
  <si>
    <t>Уличное освещение</t>
  </si>
  <si>
    <t xml:space="preserve">Целевая программа «Комплексного развития систем коммунальной инфраструктуры»  </t>
  </si>
  <si>
    <t>Прочие мероприятия по благоустройству</t>
  </si>
  <si>
    <t>Поддержка программ формирования современной городской среды</t>
  </si>
  <si>
    <t>721F2L5551</t>
  </si>
  <si>
    <t>Другие вопросы в области жилищно-коммунального хозяйства</t>
  </si>
  <si>
    <t>Капитальный ремонт муниципального жил.фонда.</t>
  </si>
  <si>
    <t>Образование</t>
  </si>
  <si>
    <t>Молодежная политика и оздоровление детей</t>
  </si>
  <si>
    <t>МП «Развитие молодежной политики на территории Качугского муниципального образования, городское поселение»</t>
  </si>
  <si>
    <t>Проведение мероприятий для детей и молодёжи</t>
  </si>
  <si>
    <t>Культура, кинематография и средства массовой информации</t>
  </si>
  <si>
    <t xml:space="preserve">Культура </t>
  </si>
  <si>
    <t>Социальная политика</t>
  </si>
  <si>
    <t>Пенсионное обеспечение</t>
  </si>
  <si>
    <t>Доплата к пенсиям, дополнительное пенсионное обеспечение</t>
  </si>
  <si>
    <t>Доплаты к пенсиям муниципальных служащих</t>
  </si>
  <si>
    <t>Иные пенсии, социальные доплаты к пенсиям</t>
  </si>
  <si>
    <t>Другие вопросы в области соц. политики</t>
  </si>
  <si>
    <t>Мероприятия в области социальной политики</t>
  </si>
  <si>
    <t xml:space="preserve">Физическая культура </t>
  </si>
  <si>
    <t>МП «Развитие физической культуры и спорта в Качугском муниципальном образовании, городское поселение»</t>
  </si>
  <si>
    <t>Обслуживание государственного и муниципального долга</t>
  </si>
  <si>
    <t>Обслуживание муниципального долга</t>
  </si>
  <si>
    <t>Межбюджетные трансферты</t>
  </si>
  <si>
    <t>Иные межбюджетные трансферты</t>
  </si>
  <si>
    <t>ВСЕГО</t>
  </si>
  <si>
    <t>Пз</t>
  </si>
  <si>
    <t>План год</t>
  </si>
  <si>
    <t>Факт года</t>
  </si>
  <si>
    <t>%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</si>
  <si>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</si>
  <si>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</si>
  <si>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</si>
  <si>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местных администраций</t>
  </si>
  <si>
    <t>04</t>
  </si>
  <si>
    <t>06</t>
  </si>
  <si>
    <t>05</t>
  </si>
  <si>
    <t>Резервные фонды</t>
  </si>
  <si>
    <t>11</t>
  </si>
  <si>
    <t>13</t>
  </si>
  <si>
    <t>14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</si>
  <si>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</si>
  <si>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</si>
  <si>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08</t>
  </si>
  <si>
    <t>Дорожное хозяйство (дорожный фонд)</t>
  </si>
  <si>
    <t>12</t>
  </si>
  <si>
    <t>Другие вопросы в области жилищно- коммунального хозяйства</t>
  </si>
  <si>
    <t>07</t>
  </si>
  <si>
    <t xml:space="preserve">Культура, кинематография </t>
  </si>
  <si>
    <t xml:space="preserve">Культура  </t>
  </si>
  <si>
    <t>10</t>
  </si>
  <si>
    <t>Другие вопросы в области  социальной политики</t>
  </si>
  <si>
    <t>Физическая культура и спорт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</si>
  <si>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</si>
  <si>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</si>
  <si>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Межбюджетные трансферты бюджетам муниципальных районов из бюджета муниципального района на осуществление части полномочий по решению вопросов местного значения в соответствии с заключенными согашениями</t>
  </si>
  <si>
    <t>ИТОГО РАСХОДОВ</t>
  </si>
  <si>
    <t>Национальная оборона</t>
  </si>
  <si>
    <t xml:space="preserve">Общеэкономические вопросы </t>
  </si>
  <si>
    <t>Физическая культура</t>
  </si>
  <si>
    <t>Приложение № 4</t>
  </si>
  <si>
    <t>ГРБС</t>
  </si>
  <si>
    <t>Мероприятия по предупреждению и ликвидации последствий чрезвычайных ситуаций  и стихийных бедствий</t>
  </si>
  <si>
    <t>Целевая программа «Комплексного развития систем коммунальной инфраструктуры на 2013-2032 годы»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</si>
  <si>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</si>
  <si>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</si>
  <si>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</si>
  <si>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</si>
  <si>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</si>
  <si>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</si>
  <si>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</si>
  <si>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</si>
  <si>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</si>
  <si>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</si>
  <si>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</si>
  <si>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</si>
  <si>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</si>
  <si>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</si>
  <si>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</si>
  <si>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</si>
  <si>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</si>
  <si>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</si>
  <si>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</si>
  <si>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</si>
  <si>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0020000000</t>
  </si>
  <si>
    <t>0020300000</t>
  </si>
  <si>
    <t>0021100000</t>
  </si>
  <si>
    <t>0900200000</t>
  </si>
  <si>
    <t>0700000000</t>
  </si>
  <si>
    <t>0700500000</t>
  </si>
  <si>
    <t>0020400000</t>
  </si>
  <si>
    <t>рублей</t>
  </si>
  <si>
    <t>Наименование субвенции</t>
  </si>
  <si>
    <t>КБК</t>
  </si>
  <si>
    <t>План</t>
  </si>
  <si>
    <t>Факт</t>
  </si>
  <si>
    <t>Всего</t>
  </si>
  <si>
    <t>917 0113 90А0173150 244 346</t>
  </si>
  <si>
    <t xml:space="preserve"> 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Иркутскоадминистративных комиссий</t>
  </si>
  <si>
    <t xml:space="preserve"> Субвенции на осуществление первичного воинского учета на территориях, где отсутствуют военные комиссариаты</t>
  </si>
  <si>
    <t>917 0203 90 A 01 51180 121 211</t>
  </si>
  <si>
    <t>917 0203 90 A 01 51180 121 266</t>
  </si>
  <si>
    <t>917 0203 90 A 01 51180 122 226</t>
  </si>
  <si>
    <t>917 0203 90 A 01 51180 242 221</t>
  </si>
  <si>
    <t>917 0203 90 A 01 51180 244 346</t>
  </si>
  <si>
    <t>917 0203 90 A 01 51180 247 223</t>
  </si>
  <si>
    <t>Приложение № 7</t>
  </si>
  <si>
    <t>ВСЕГО:</t>
  </si>
  <si>
    <t>Приложение № 8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</si>
  <si>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</si>
  <si>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</si>
  <si>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заимст-ния, гаранти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</si>
  <si>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</si>
  <si>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</si>
  <si>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</si>
  <si>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</si>
  <si>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</si>
  <si>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</si>
  <si>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</si>
  <si>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</si>
  <si>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</si>
  <si>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</si>
  <si>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</si>
  <si>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</si>
  <si>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</si>
  <si>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</si>
  <si>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</si>
  <si>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</si>
  <si>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</si>
  <si>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</si>
  <si>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</si>
  <si>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</si>
  <si>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</si>
  <si>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</si>
  <si>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</si>
  <si>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</si>
  <si>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</si>
  <si>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</si>
  <si>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</si>
  <si>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</si>
  <si>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</si>
  <si>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</si>
  <si>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2</t>
  </si>
  <si>
    <t>3</t>
  </si>
  <si>
    <t>7</t>
  </si>
  <si>
    <t>8</t>
  </si>
  <si>
    <t>9</t>
  </si>
  <si>
    <t>Качугское муниципальное образование (городское поселение)</t>
  </si>
  <si>
    <t>Приложение № 9</t>
  </si>
  <si>
    <t>ОТЧЕТ</t>
  </si>
  <si>
    <t xml:space="preserve">         план</t>
  </si>
  <si>
    <t xml:space="preserve">       факт</t>
  </si>
  <si>
    <t xml:space="preserve">       %</t>
  </si>
  <si>
    <t>Целевая программа «Комплексного развития транспортной инфраструктуры Качугского муниципального образования, городское поселение на 2018-2032 годы»</t>
  </si>
  <si>
    <t>Целевая программа «Модернизация объектов коммунальной инфраструктуры на 2019-2023 годы»</t>
  </si>
  <si>
    <t>Муниципальная программа «Формирование современной городской среды на 2018-2024 годы»</t>
  </si>
  <si>
    <t>Целевая программа «Развитие молодежной политики на территории Качугского муниципального образования, городское поселение на 2019-2023 годы»</t>
  </si>
  <si>
    <t>Муниципальная программа «Развитие культуры на территории Качугского муниципального образования, городское поселение на 2019-2023 годы»</t>
  </si>
  <si>
    <t>Муниципальная программа «Развитие физической культуры и спорта в Качугском муниципальном образовании, городское поселение 2019-2023 годы»</t>
  </si>
  <si>
    <t>Итого:</t>
  </si>
  <si>
    <r>
      <t xml:space="preserve">Муниципальная программа </t>
    </r>
    <r>
      <rPr>
        <sz val="14"/>
        <rFont val="Times New Roman"/>
        <family val="1"/>
        <charset val="204"/>
      </rPr>
      <t>«Поддержка социально ориентированных некоммерческих организаций в Качугском городском поселении на 2020-2023 годы</t>
    </r>
    <r>
      <rPr>
        <b/>
        <sz val="14"/>
        <rFont val="Times New Roman"/>
        <family val="1"/>
        <charset val="204"/>
      </rPr>
      <t>»</t>
    </r>
  </si>
  <si>
    <t xml:space="preserve"> Субвенции на осуществление отдельных областных государственных полномочий в сфере водоснабжения и водоотведения</t>
  </si>
  <si>
    <t>917 0401 61 3 01 73110 121 211</t>
  </si>
  <si>
    <t>917 0401 61 3 01 73110 129 213</t>
  </si>
  <si>
    <t>917 0401 61 3 01 73110 244 346</t>
  </si>
  <si>
    <t xml:space="preserve">к решению думы Качугского муниципального образования, городское </t>
  </si>
  <si>
    <t xml:space="preserve">исполнении бюджета Качугского муниципального образования (городское поселение) за 2022 год»  </t>
  </si>
  <si>
    <t>917 1 17 15000 00 0000 150</t>
  </si>
  <si>
    <t>917 1 17 15030 13 0000 150</t>
  </si>
  <si>
    <t xml:space="preserve">   ПРОЧИЕ НЕНАЛОГОВЫЕ ДОХОДЫ</t>
  </si>
  <si>
    <t xml:space="preserve">   Инициативные платежи</t>
  </si>
  <si>
    <t xml:space="preserve">   Инициативные платежи, зачисляемые в бюджеты городских поселений</t>
  </si>
  <si>
    <t xml:space="preserve">Качугского муниципального образования (городское поселение) за 2022 год»  </t>
  </si>
  <si>
    <t>Обеспечение проведения выборов и референдумов</t>
  </si>
  <si>
    <t>Проведение выборов депутатов муниципального образования</t>
  </si>
  <si>
    <t>0020000200</t>
  </si>
  <si>
    <t>Специальные расходы</t>
  </si>
  <si>
    <t>880</t>
  </si>
  <si>
    <t>Реализация мероприятий перечня инициативных платежей</t>
  </si>
  <si>
    <t>31500S2380</t>
  </si>
  <si>
    <t>244</t>
  </si>
  <si>
    <t>Реализация мероприятий перечня проектов народных инициатив</t>
  </si>
  <si>
    <t>31500S2370</t>
  </si>
  <si>
    <t>917 0203 90 A 01 51180 122 212</t>
  </si>
  <si>
    <t>917 0203 90 A 01 51180 129 119</t>
  </si>
  <si>
    <t>Муниципальная программа «Поддержка социально ориентированных некоммерческих организаций в Качугском городском поселении на 2020-2023 годы»</t>
  </si>
  <si>
    <t>7951300000</t>
  </si>
  <si>
    <t>Целевая программа «Энергосбережения и повышения энергетической эффективности на 2016-2022 годы»</t>
  </si>
  <si>
    <t>Целевая программа «Энергосбережения и повышения энергетической эффективности на 2016-2022годы»</t>
  </si>
  <si>
    <t>от "17" мая 2023г. №45 «Об утверждении отчета об исполнении бюджета</t>
  </si>
  <si>
    <r>
      <t xml:space="preserve">от </t>
    </r>
    <r>
      <rPr>
        <sz val="8"/>
        <rFont val="Times New Roman"/>
        <family val="1"/>
        <charset val="204"/>
      </rPr>
      <t>"17" мая 2023г. №45</t>
    </r>
    <r>
      <rPr>
        <sz val="8"/>
        <color rgb="FF000000"/>
        <rFont val="Times New Roman"/>
        <family val="1"/>
        <charset val="204"/>
      </rPr>
      <t xml:space="preserve"> «Об утверждении отчета об исполнении бюджета</t>
    </r>
  </si>
  <si>
    <t>от "17" мая 2023г. № 45 «Об утверждении отчета об исполнении бюджета</t>
  </si>
  <si>
    <r>
      <t>от</t>
    </r>
    <r>
      <rPr>
        <sz val="8"/>
        <rFont val="Arial Cyr"/>
        <charset val="204"/>
      </rPr>
      <t xml:space="preserve"> "17" мая 2023г. № 45 «Об утверждении отчета об исполнении бюджета</t>
    </r>
  </si>
  <si>
    <r>
      <rPr>
        <sz val="8"/>
        <color rgb="FFFF0000"/>
        <rFont val="Arial Cyr"/>
        <charset val="204"/>
      </rPr>
      <t>от "17" мая 2023г. №45</t>
    </r>
    <r>
      <rPr>
        <sz val="8"/>
        <color rgb="FF000000"/>
        <rFont val="Arial Cyr"/>
      </rPr>
      <t xml:space="preserve"> «Об утверждении отчета об исполнении бюджета</t>
    </r>
  </si>
  <si>
    <r>
      <t xml:space="preserve">поселение от </t>
    </r>
    <r>
      <rPr>
        <sz val="11"/>
        <rFont val="Times New Roman"/>
        <family val="1"/>
        <charset val="204"/>
      </rPr>
      <t xml:space="preserve">"      "         2024г. № </t>
    </r>
    <r>
      <rPr>
        <sz val="11"/>
        <color rgb="FF000000"/>
        <rFont val="Times New Roman"/>
        <family val="1"/>
        <charset val="204"/>
      </rPr>
      <t xml:space="preserve"> «Об утверждении отчета об </t>
    </r>
  </si>
  <si>
    <t>Исполнение местного бюджета по налоговым и неналоговым  доходам  за 2023год</t>
  </si>
  <si>
    <t xml:space="preserve">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</si>
  <si>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182 1 03 02000 01 0000 110</t>
  </si>
  <si>
    <t>182 1 03 02230 01 0000 110</t>
  </si>
  <si>
    <t>182 1 03 02231 01 0000 110</t>
  </si>
  <si>
    <t>182 1 03 02240 01 0000 110</t>
  </si>
  <si>
    <t>182 1 03 02241 01 0000 110</t>
  </si>
  <si>
    <t>182 1 03 02250 01 0000 110</t>
  </si>
  <si>
    <t>182 1 03 02251 01 0000 110</t>
  </si>
  <si>
    <t>182 1 03 02260 01 0000 110</t>
  </si>
  <si>
    <t>182 1 03 02261 01 0000 110</t>
  </si>
  <si>
    <t xml:space="preserve">  Земельный налог с организаций, обладающих земельным участком, расположенным в границах городских поселений  (суммы денежных взысканий (штрафов) по соответствующему платежу согласно законодательству Российской Федерации)</t>
  </si>
  <si>
    <t>182 1 06 06033 13 3000 110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</si>
  <si>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</si>
  <si>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</si>
  <si>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917 1 14 06025 13 0000 430</t>
  </si>
  <si>
    <t>917 1 14 06020 00 0000 430</t>
  </si>
  <si>
    <t>000 1 00 00000 00 0000 000</t>
  </si>
  <si>
    <t>000 1 01 00000 00 0000 000</t>
  </si>
  <si>
    <t>000 1 01 02000 01 0000 110</t>
  </si>
  <si>
    <t>000 1 03 00000 00 0000 000</t>
  </si>
  <si>
    <t>000 1 05 00000 00 0000 000</t>
  </si>
  <si>
    <t>000 1 06 00000 00 0000 000</t>
  </si>
  <si>
    <t>000 1 11 00000 00 0000 000</t>
  </si>
  <si>
    <t>000 1 13 00000 00 0000 000</t>
  </si>
  <si>
    <t>000 1 14 00000 00 0000 000</t>
  </si>
  <si>
    <t>000 1 16 00000 00 0000 000</t>
  </si>
  <si>
    <t xml:space="preserve">  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</si>
  <si>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182 1 16 18000 02 0000 140</t>
  </si>
  <si>
    <t>000 1 17 00000 00 0000 000</t>
  </si>
  <si>
    <t>917 1 17 15030 13 0002 150</t>
  </si>
  <si>
    <t>917 1 17 15030 13 0003 150</t>
  </si>
  <si>
    <t xml:space="preserve">  Невыясненные поступления</t>
  </si>
  <si>
    <t xml:space="preserve">  Невыясненные поступления, зачисляемые в бюджеты городских поселений</t>
  </si>
  <si>
    <t>000 1 17 01000 00 0000 180</t>
  </si>
  <si>
    <t>917 1 17 01050 13 0000 180</t>
  </si>
  <si>
    <t>Безвозмездные поступления местного бюджета за 2023 год</t>
  </si>
  <si>
    <t>Исполнение бюджетных ассигнований по разделам и подразделам классификации расходов бюджетов за 2023 год</t>
  </si>
  <si>
    <t xml:space="preserve">Исполнение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Качугского муниципального образования (городское поселение) за 2023 год»  </t>
  </si>
  <si>
    <t xml:space="preserve"># ##0,0 </t>
  </si>
  <si>
    <t>Отдельные мероприятия в области дорожного хозяйства</t>
  </si>
  <si>
    <t>3150003000</t>
  </si>
  <si>
    <t>Субсидии местным бюджетам на осуществление дорожной деятельности в отношении автомобильных дорог общего пользования местного значения, входящих в транспортный каркас Иркутской области</t>
  </si>
  <si>
    <t>63104S2916</t>
  </si>
  <si>
    <t>Закупка товаров, работ, услуг в целях капитального ремонта государственного (муниципального) имущества</t>
  </si>
  <si>
    <t>243</t>
  </si>
  <si>
    <t>Муниципальная программа «Развитие культуры в Качугском муниципальном образовании, городское поселение»</t>
  </si>
  <si>
    <t>Отчет о расходах, исполненных за счет субвенций, переданных из областного бюджета на осуществление отдельных государственных полномочий в 2023году</t>
  </si>
  <si>
    <t>Отчет о состоянии муниципального долга Качугского муниципального образования (городское поселение)  на начало и конец 2023 года</t>
  </si>
  <si>
    <t>об исполнении муниципальных программ, финансируемых за счет средств бюджета Качугского муниципального образования (городское поселение) за 2023 год</t>
  </si>
  <si>
    <t>Отчет о доходах, полученных от использования муниципального имущества, за 2023год</t>
  </si>
  <si>
    <t xml:space="preserve">Качугского муниципального образования (городское поселение) за 2023 год»  </t>
  </si>
  <si>
    <r>
      <t xml:space="preserve">от </t>
    </r>
    <r>
      <rPr>
        <sz val="8"/>
        <color theme="0"/>
        <rFont val="Times New Roman"/>
        <family val="1"/>
        <charset val="204"/>
      </rPr>
      <t>"17" мая 2023г.</t>
    </r>
    <r>
      <rPr>
        <sz val="8"/>
        <rFont val="Times New Roman"/>
        <family val="1"/>
        <charset val="204"/>
      </rPr>
      <t xml:space="preserve"> №45  «Об утверждении отчета об исполнении бюджета</t>
    </r>
  </si>
  <si>
    <t xml:space="preserve">Качугского муниципального образования (городское поселение) за 2023год»  </t>
  </si>
  <si>
    <r>
      <t xml:space="preserve">от </t>
    </r>
    <r>
      <rPr>
        <sz val="8"/>
        <color theme="0"/>
        <rFont val="Arial Cyr"/>
        <charset val="204"/>
      </rPr>
      <t>"17" мая 2023г. №45</t>
    </r>
    <r>
      <rPr>
        <sz val="8"/>
        <color rgb="FF000000"/>
        <rFont val="Arial Cyr"/>
      </rPr>
      <t xml:space="preserve"> «Об утверждении отчета об исполнении бюджета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</si>
</sst>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₽_-;\-* #,##0.00\ _₽_-;_-* &quot;-&quot;??\ _₽_-;_-@_-"/>
    <numFmt numFmtId="165" formatCode="dd\.mm\.yyyy"/>
    <numFmt numFmtId="166" formatCode="#,##0.00_ ;\-#,##0.00"/>
    <numFmt numFmtId="167" formatCode="#,##0.0"/>
    <numFmt numFmtId="168" formatCode="0.0,"/>
    <numFmt numFmtId="169" formatCode="0.0"/>
    <numFmt numFmtId="170" formatCode="_-* #,##0.00_р_._-;\-* #,##0.00_р_._-;_-* &quot;-&quot;??_р_._-;_-@_-"/>
    <numFmt numFmtId="171" formatCode="#,##0.0,"/>
    <numFmt numFmtId="172" formatCode="0.0%"/>
  </numFmts>
  <fonts count="6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4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0"/>
      <name val="Arial Cyr"/>
      <charset val="204"/>
    </font>
    <font>
      <b/>
      <i/>
      <u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name val="Calibri"/>
      <family val="2"/>
      <scheme val="minor"/>
    </font>
    <font>
      <b/>
      <sz val="13"/>
      <color rgb="FF000000"/>
      <name val="Times New Roman"/>
      <family val="1"/>
      <charset val="204"/>
    </font>
    <font>
      <i/>
      <sz val="11"/>
      <name val="Calibri"/>
      <family val="2"/>
      <scheme val="minor"/>
    </font>
    <font>
      <b/>
      <i/>
      <u/>
      <sz val="10"/>
      <name val="Arial Cyr"/>
      <charset val="204"/>
    </font>
    <font>
      <i/>
      <u/>
      <sz val="11"/>
      <name val="Calibri"/>
      <family val="2"/>
      <scheme val="minor"/>
    </font>
    <font>
      <b/>
      <i/>
      <sz val="8"/>
      <name val="Arial Cyr"/>
      <charset val="204"/>
    </font>
    <font>
      <sz val="10"/>
      <name val="Arial Cyr"/>
    </font>
    <font>
      <b/>
      <sz val="14"/>
      <color rgb="FF000000"/>
      <name val="Times New Roman"/>
      <family val="1"/>
      <charset val="204"/>
    </font>
    <font>
      <sz val="15"/>
      <name val="Times New Roman"/>
      <family val="1"/>
      <charset val="204"/>
    </font>
    <font>
      <sz val="11"/>
      <name val="Arial"/>
      <family val="2"/>
      <charset val="204"/>
    </font>
    <font>
      <b/>
      <sz val="15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color rgb="FFFF0000"/>
      <name val="Arial Cyr"/>
      <charset val="204"/>
    </font>
    <font>
      <sz val="8"/>
      <color rgb="FF000000"/>
      <name val="Arial Cyr"/>
      <charset val="204"/>
    </font>
    <font>
      <sz val="11"/>
      <color theme="0"/>
      <name val="Calibri"/>
      <family val="2"/>
      <scheme val="minor"/>
    </font>
    <font>
      <sz val="13"/>
      <color theme="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8"/>
      <name val="Arial Cyr"/>
    </font>
    <font>
      <b/>
      <i/>
      <sz val="11"/>
      <name val="Calibri"/>
      <family val="2"/>
      <scheme val="minor"/>
    </font>
    <font>
      <sz val="8"/>
      <color theme="0"/>
      <name val="Times New Roman"/>
      <family val="1"/>
      <charset val="204"/>
    </font>
    <font>
      <sz val="8"/>
      <color theme="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5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6" fontId="3" fillId="0" borderId="20">
      <alignment horizontal="right" shrinkToFit="1"/>
    </xf>
    <xf numFmtId="166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6" fontId="3" fillId="0" borderId="13">
      <alignment horizontal="right" vertical="center" shrinkToFit="1"/>
    </xf>
    <xf numFmtId="166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164" fontId="12" fillId="0" borderId="0" applyFont="0" applyFill="0" applyBorder="0" applyAlignment="0" applyProtection="0"/>
    <xf numFmtId="0" fontId="24" fillId="0" borderId="1"/>
  </cellStyleXfs>
  <cellXfs count="494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1" fillId="0" borderId="5" xfId="32" applyNumberFormat="1" applyProtection="1"/>
    <xf numFmtId="0" fontId="1" fillId="0" borderId="5" xfId="31" applyNumberFormat="1" applyBorder="1" applyProtection="1"/>
    <xf numFmtId="0" fontId="0" fillId="0" borderId="1" xfId="0" applyBorder="1" applyProtection="1">
      <protection locked="0"/>
    </xf>
    <xf numFmtId="0" fontId="1" fillId="0" borderId="1" xfId="1" applyNumberFormat="1" applyBorder="1" applyProtection="1"/>
    <xf numFmtId="0" fontId="3" fillId="0" borderId="1" xfId="3" applyNumberFormat="1" applyBorder="1" applyProtection="1">
      <alignment horizontal="center"/>
    </xf>
    <xf numFmtId="0" fontId="4" fillId="0" borderId="1" xfId="4" applyNumberFormat="1" applyBorder="1" applyProtection="1">
      <alignment horizontal="right"/>
    </xf>
    <xf numFmtId="0" fontId="2" fillId="0" borderId="1" xfId="5" applyNumberFormat="1" applyBorder="1" applyProtection="1"/>
    <xf numFmtId="0" fontId="5" fillId="0" borderId="1" xfId="6" applyNumberFormat="1" applyBorder="1" applyProtection="1"/>
    <xf numFmtId="0" fontId="5" fillId="0" borderId="1" xfId="7" applyNumberFormat="1" applyBorder="1" applyProtection="1"/>
    <xf numFmtId="0" fontId="3" fillId="0" borderId="1" xfId="8" applyNumberFormat="1" applyBorder="1" applyProtection="1">
      <alignment horizontal="center"/>
    </xf>
    <xf numFmtId="0" fontId="4" fillId="0" borderId="1" xfId="9" applyNumberFormat="1" applyBorder="1" applyProtection="1">
      <alignment horizontal="right"/>
    </xf>
    <xf numFmtId="0" fontId="3" fillId="0" borderId="1" xfId="11" applyNumberFormat="1" applyBorder="1" applyProtection="1">
      <alignment horizontal="right"/>
    </xf>
    <xf numFmtId="49" fontId="3" fillId="0" borderId="1" xfId="12" applyNumberFormat="1" applyBorder="1" applyProtection="1">
      <alignment horizontal="center"/>
    </xf>
    <xf numFmtId="0" fontId="4" fillId="0" borderId="1" xfId="13" applyNumberFormat="1" applyBorder="1" applyProtection="1">
      <alignment horizontal="right"/>
    </xf>
    <xf numFmtId="0" fontId="3" fillId="0" borderId="1" xfId="10" applyNumberFormat="1" applyBorder="1" applyProtection="1"/>
    <xf numFmtId="165" fontId="3" fillId="0" borderId="1" xfId="15" applyNumberFormat="1" applyBorder="1" applyProtection="1">
      <alignment horizontal="center"/>
    </xf>
    <xf numFmtId="0" fontId="3" fillId="0" borderId="1" xfId="16" applyNumberFormat="1" applyBorder="1" applyProtection="1">
      <alignment horizontal="left"/>
    </xf>
    <xf numFmtId="49" fontId="3" fillId="0" borderId="1" xfId="17" applyNumberFormat="1" applyBorder="1" applyProtection="1"/>
    <xf numFmtId="49" fontId="3" fillId="0" borderId="1" xfId="18" applyNumberFormat="1" applyBorder="1" applyProtection="1">
      <alignment horizontal="right" vertical="center"/>
    </xf>
    <xf numFmtId="49" fontId="3" fillId="0" borderId="1" xfId="19" applyNumberFormat="1" applyBorder="1" applyProtection="1">
      <alignment horizontal="center" vertical="center"/>
    </xf>
    <xf numFmtId="0" fontId="2" fillId="0" borderId="1" xfId="28" applyNumberFormat="1" applyBorder="1" applyProtection="1">
      <alignment horizontal="center"/>
    </xf>
    <xf numFmtId="0" fontId="3" fillId="0" borderId="1" xfId="10" applyNumberFormat="1" applyBorder="1" applyAlignment="1" applyProtection="1">
      <alignment wrapText="1"/>
    </xf>
    <xf numFmtId="0" fontId="3" fillId="0" borderId="1" xfId="24" applyNumberFormat="1" applyBorder="1" applyAlignment="1" applyProtection="1">
      <alignment horizontal="left" wrapText="1"/>
    </xf>
    <xf numFmtId="0" fontId="3" fillId="0" borderId="1" xfId="16" applyNumberFormat="1" applyBorder="1" applyAlignment="1" applyProtection="1">
      <alignment horizontal="left" wrapText="1"/>
    </xf>
    <xf numFmtId="49" fontId="3" fillId="0" borderId="1" xfId="17" applyNumberFormat="1" applyBorder="1" applyAlignment="1" applyProtection="1">
      <alignment wrapText="1"/>
    </xf>
    <xf numFmtId="49" fontId="3" fillId="0" borderId="1" xfId="23" applyNumberFormat="1" applyBorder="1" applyAlignment="1" applyProtection="1">
      <alignment horizontal="right" wrapText="1"/>
    </xf>
    <xf numFmtId="49" fontId="3" fillId="0" borderId="1" xfId="27" applyNumberFormat="1" applyBorder="1" applyAlignment="1" applyProtection="1">
      <alignment horizontal="center" wrapText="1"/>
    </xf>
    <xf numFmtId="0" fontId="1" fillId="4" borderId="5" xfId="32" applyNumberFormat="1" applyFill="1" applyProtection="1"/>
    <xf numFmtId="0" fontId="0" fillId="4" borderId="0" xfId="0" applyFill="1" applyProtection="1">
      <protection locked="0"/>
    </xf>
    <xf numFmtId="0" fontId="0" fillId="0" borderId="0" xfId="0" applyAlignment="1"/>
    <xf numFmtId="0" fontId="0" fillId="0" borderId="1" xfId="0" applyBorder="1" applyAlignment="1"/>
    <xf numFmtId="0" fontId="13" fillId="0" borderId="1" xfId="0" applyFont="1" applyBorder="1"/>
    <xf numFmtId="0" fontId="0" fillId="0" borderId="1" xfId="0" applyBorder="1"/>
    <xf numFmtId="49" fontId="3" fillId="0" borderId="1" xfId="25" applyNumberFormat="1" applyBorder="1" applyAlignment="1" applyProtection="1">
      <alignment horizontal="right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Fill="1" applyBorder="1"/>
    <xf numFmtId="0" fontId="15" fillId="0" borderId="1" xfId="0" applyFont="1" applyBorder="1"/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wrapText="1"/>
    </xf>
    <xf numFmtId="0" fontId="23" fillId="0" borderId="34" xfId="0" applyFont="1" applyBorder="1" applyAlignment="1">
      <alignment wrapText="1"/>
    </xf>
    <xf numFmtId="0" fontId="33" fillId="0" borderId="1" xfId="0" applyFont="1" applyBorder="1"/>
    <xf numFmtId="0" fontId="21" fillId="0" borderId="34" xfId="0" applyFont="1" applyBorder="1" applyAlignment="1">
      <alignment wrapText="1"/>
    </xf>
    <xf numFmtId="0" fontId="30" fillId="0" borderId="1" xfId="0" applyFont="1" applyFill="1" applyBorder="1"/>
    <xf numFmtId="0" fontId="30" fillId="0" borderId="1" xfId="0" applyFont="1" applyBorder="1"/>
    <xf numFmtId="0" fontId="35" fillId="0" borderId="1" xfId="0" applyFont="1" applyBorder="1"/>
    <xf numFmtId="0" fontId="36" fillId="0" borderId="1" xfId="0" applyFont="1" applyFill="1" applyBorder="1"/>
    <xf numFmtId="0" fontId="36" fillId="0" borderId="1" xfId="0" applyFont="1" applyBorder="1"/>
    <xf numFmtId="0" fontId="37" fillId="0" borderId="1" xfId="0" applyFont="1" applyBorder="1"/>
    <xf numFmtId="0" fontId="0" fillId="0" borderId="1" xfId="0" applyFont="1" applyBorder="1"/>
    <xf numFmtId="0" fontId="38" fillId="0" borderId="1" xfId="0" applyFont="1" applyFill="1" applyBorder="1"/>
    <xf numFmtId="0" fontId="38" fillId="0" borderId="1" xfId="0" applyFont="1" applyBorder="1"/>
    <xf numFmtId="0" fontId="19" fillId="0" borderId="34" xfId="0" applyFont="1" applyBorder="1" applyAlignment="1">
      <alignment horizontal="center"/>
    </xf>
    <xf numFmtId="0" fontId="19" fillId="0" borderId="34" xfId="0" applyFont="1" applyBorder="1" applyAlignment="1">
      <alignment horizontal="center" wrapText="1"/>
    </xf>
    <xf numFmtId="49" fontId="19" fillId="0" borderId="34" xfId="0" applyNumberFormat="1" applyFont="1" applyBorder="1" applyAlignment="1">
      <alignment horizontal="center"/>
    </xf>
    <xf numFmtId="0" fontId="19" fillId="5" borderId="34" xfId="0" applyFont="1" applyFill="1" applyBorder="1" applyAlignment="1">
      <alignment horizontal="center"/>
    </xf>
    <xf numFmtId="0" fontId="28" fillId="0" borderId="34" xfId="0" applyFont="1" applyBorder="1" applyAlignment="1">
      <alignment horizontal="center"/>
    </xf>
    <xf numFmtId="0" fontId="31" fillId="0" borderId="34" xfId="0" applyFont="1" applyBorder="1" applyAlignment="1">
      <alignment wrapText="1"/>
    </xf>
    <xf numFmtId="0" fontId="22" fillId="0" borderId="34" xfId="0" applyFont="1" applyBorder="1" applyAlignment="1">
      <alignment horizontal="center" wrapText="1"/>
    </xf>
    <xf numFmtId="49" fontId="22" fillId="0" borderId="34" xfId="0" applyNumberFormat="1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1" fillId="0" borderId="34" xfId="0" applyFont="1" applyBorder="1" applyAlignment="1">
      <alignment horizontal="center" wrapText="1"/>
    </xf>
    <xf numFmtId="49" fontId="21" fillId="0" borderId="34" xfId="0" applyNumberFormat="1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3" fillId="0" borderId="34" xfId="0" applyFont="1" applyBorder="1" applyAlignment="1">
      <alignment horizontal="center" wrapText="1"/>
    </xf>
    <xf numFmtId="49" fontId="23" fillId="0" borderId="34" xfId="0" applyNumberFormat="1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49" fontId="23" fillId="5" borderId="34" xfId="0" applyNumberFormat="1" applyFont="1" applyFill="1" applyBorder="1" applyAlignment="1">
      <alignment horizontal="center"/>
    </xf>
    <xf numFmtId="0" fontId="23" fillId="5" borderId="34" xfId="0" applyFont="1" applyFill="1" applyBorder="1" applyAlignment="1">
      <alignment horizontal="center"/>
    </xf>
    <xf numFmtId="0" fontId="23" fillId="5" borderId="34" xfId="0" applyFont="1" applyFill="1" applyBorder="1" applyAlignment="1">
      <alignment wrapText="1"/>
    </xf>
    <xf numFmtId="49" fontId="22" fillId="5" borderId="34" xfId="0" applyNumberFormat="1" applyFont="1" applyFill="1" applyBorder="1" applyAlignment="1">
      <alignment horizontal="center"/>
    </xf>
    <xf numFmtId="0" fontId="20" fillId="0" borderId="34" xfId="0" applyFont="1" applyBorder="1" applyAlignment="1">
      <alignment wrapText="1"/>
    </xf>
    <xf numFmtId="0" fontId="21" fillId="5" borderId="34" xfId="0" applyFont="1" applyFill="1" applyBorder="1" applyAlignment="1">
      <alignment wrapText="1"/>
    </xf>
    <xf numFmtId="49" fontId="21" fillId="5" borderId="34" xfId="0" applyNumberFormat="1" applyFont="1" applyFill="1" applyBorder="1"/>
    <xf numFmtId="0" fontId="21" fillId="0" borderId="34" xfId="0" applyFont="1" applyBorder="1"/>
    <xf numFmtId="0" fontId="23" fillId="0" borderId="34" xfId="0" applyFont="1" applyBorder="1"/>
    <xf numFmtId="49" fontId="21" fillId="5" borderId="34" xfId="0" applyNumberFormat="1" applyFont="1" applyFill="1" applyBorder="1" applyAlignment="1">
      <alignment horizontal="center"/>
    </xf>
    <xf numFmtId="0" fontId="31" fillId="5" borderId="34" xfId="0" applyFont="1" applyFill="1" applyBorder="1" applyAlignment="1">
      <alignment wrapText="1"/>
    </xf>
    <xf numFmtId="0" fontId="32" fillId="0" borderId="34" xfId="0" applyFont="1" applyBorder="1" applyAlignment="1">
      <alignment horizontal="center" wrapText="1"/>
    </xf>
    <xf numFmtId="49" fontId="32" fillId="0" borderId="34" xfId="0" applyNumberFormat="1" applyFont="1" applyBorder="1"/>
    <xf numFmtId="0" fontId="32" fillId="0" borderId="34" xfId="0" applyFont="1" applyBorder="1"/>
    <xf numFmtId="0" fontId="23" fillId="5" borderId="34" xfId="0" applyFont="1" applyFill="1" applyBorder="1" applyAlignment="1">
      <alignment horizontal="center" wrapText="1"/>
    </xf>
    <xf numFmtId="49" fontId="25" fillId="5" borderId="34" xfId="0" applyNumberFormat="1" applyFont="1" applyFill="1" applyBorder="1" applyAlignment="1">
      <alignment horizontal="center"/>
    </xf>
    <xf numFmtId="0" fontId="22" fillId="0" borderId="34" xfId="0" applyFont="1" applyBorder="1"/>
    <xf numFmtId="49" fontId="22" fillId="0" borderId="34" xfId="0" applyNumberFormat="1" applyFont="1" applyBorder="1"/>
    <xf numFmtId="0" fontId="18" fillId="0" borderId="1" xfId="0" applyFont="1" applyFill="1" applyBorder="1"/>
    <xf numFmtId="0" fontId="18" fillId="0" borderId="1" xfId="0" applyFont="1" applyBorder="1"/>
    <xf numFmtId="0" fontId="0" fillId="0" borderId="0" xfId="0" applyAlignment="1">
      <alignment horizontal="right"/>
    </xf>
    <xf numFmtId="0" fontId="0" fillId="0" borderId="45" xfId="0" applyBorder="1"/>
    <xf numFmtId="169" fontId="0" fillId="4" borderId="37" xfId="0" applyNumberFormat="1" applyFill="1" applyBorder="1" applyAlignment="1">
      <alignment horizontal="center"/>
    </xf>
    <xf numFmtId="0" fontId="15" fillId="4" borderId="42" xfId="0" applyFont="1" applyFill="1" applyBorder="1" applyAlignment="1">
      <alignment horizontal="center" vertical="center"/>
    </xf>
    <xf numFmtId="169" fontId="15" fillId="4" borderId="37" xfId="0" applyNumberFormat="1" applyFont="1" applyFill="1" applyBorder="1" applyAlignment="1">
      <alignment horizontal="center" vertical="center"/>
    </xf>
    <xf numFmtId="0" fontId="15" fillId="4" borderId="37" xfId="0" applyFont="1" applyFill="1" applyBorder="1" applyAlignment="1">
      <alignment horizontal="center" vertical="center" wrapText="1"/>
    </xf>
    <xf numFmtId="170" fontId="0" fillId="0" borderId="0" xfId="0" applyNumberFormat="1"/>
    <xf numFmtId="169" fontId="15" fillId="4" borderId="38" xfId="0" applyNumberFormat="1" applyFont="1" applyFill="1" applyBorder="1" applyAlignment="1">
      <alignment horizontal="center" vertical="center"/>
    </xf>
    <xf numFmtId="170" fontId="0" fillId="0" borderId="45" xfId="0" applyNumberFormat="1" applyBorder="1"/>
    <xf numFmtId="2" fontId="0" fillId="4" borderId="37" xfId="0" applyNumberFormat="1" applyFill="1" applyBorder="1" applyAlignment="1">
      <alignment horizontal="center"/>
    </xf>
    <xf numFmtId="0" fontId="0" fillId="4" borderId="0" xfId="0" applyFill="1"/>
    <xf numFmtId="0" fontId="25" fillId="0" borderId="13" xfId="33" applyNumberFormat="1" applyFont="1" applyAlignment="1" applyProtection="1">
      <alignment horizontal="center" vertical="center"/>
    </xf>
    <xf numFmtId="0" fontId="25" fillId="0" borderId="4" xfId="34" applyNumberFormat="1" applyFont="1" applyAlignment="1" applyProtection="1">
      <alignment horizontal="center" vertical="center"/>
    </xf>
    <xf numFmtId="49" fontId="25" fillId="0" borderId="4" xfId="35" applyNumberFormat="1" applyFont="1" applyAlignment="1" applyProtection="1">
      <alignment horizontal="center" vertical="center"/>
    </xf>
    <xf numFmtId="0" fontId="25" fillId="0" borderId="15" xfId="36" applyNumberFormat="1" applyFont="1" applyAlignment="1" applyProtection="1">
      <alignment horizontal="center" vertical="center" wrapText="1"/>
    </xf>
    <xf numFmtId="49" fontId="25" fillId="0" borderId="17" xfId="38" applyNumberFormat="1" applyFont="1" applyAlignment="1" applyProtection="1">
      <alignment horizontal="center" vertical="center"/>
    </xf>
    <xf numFmtId="168" fontId="25" fillId="0" borderId="17" xfId="39" applyNumberFormat="1" applyFont="1" applyAlignment="1" applyProtection="1">
      <alignment horizontal="center" vertical="center" shrinkToFit="1"/>
    </xf>
    <xf numFmtId="167" fontId="25" fillId="0" borderId="17" xfId="39" applyNumberFormat="1" applyFont="1" applyAlignment="1" applyProtection="1">
      <alignment horizontal="center" vertical="center" shrinkToFit="1"/>
    </xf>
    <xf numFmtId="0" fontId="25" fillId="0" borderId="18" xfId="40" applyNumberFormat="1" applyFont="1" applyAlignment="1" applyProtection="1">
      <alignment horizontal="center" vertical="center" wrapText="1"/>
    </xf>
    <xf numFmtId="49" fontId="25" fillId="0" borderId="20" xfId="42" applyNumberFormat="1" applyFont="1" applyAlignment="1" applyProtection="1">
      <alignment horizontal="center" vertical="center"/>
    </xf>
    <xf numFmtId="168" fontId="25" fillId="0" borderId="20" xfId="43" applyNumberFormat="1" applyFont="1" applyAlignment="1" applyProtection="1">
      <alignment horizontal="center" vertical="center" shrinkToFit="1"/>
    </xf>
    <xf numFmtId="4" fontId="25" fillId="0" borderId="20" xfId="43" applyNumberFormat="1" applyFont="1" applyAlignment="1" applyProtection="1">
      <alignment horizontal="center" vertical="center" shrinkToFit="1"/>
    </xf>
    <xf numFmtId="0" fontId="25" fillId="0" borderId="21" xfId="44" applyNumberFormat="1" applyFont="1" applyAlignment="1" applyProtection="1">
      <alignment horizontal="center" vertical="center" wrapText="1"/>
    </xf>
    <xf numFmtId="49" fontId="25" fillId="0" borderId="23" xfId="46" applyNumberFormat="1" applyFont="1" applyAlignment="1" applyProtection="1">
      <alignment horizontal="center" vertical="center"/>
    </xf>
    <xf numFmtId="168" fontId="25" fillId="0" borderId="23" xfId="47" applyNumberFormat="1" applyFont="1" applyAlignment="1" applyProtection="1">
      <alignment horizontal="center" vertical="center" shrinkToFit="1"/>
    </xf>
    <xf numFmtId="167" fontId="25" fillId="0" borderId="23" xfId="47" applyNumberFormat="1" applyFont="1" applyAlignment="1" applyProtection="1">
      <alignment horizontal="center" vertical="center" shrinkToFit="1"/>
    </xf>
    <xf numFmtId="0" fontId="17" fillId="0" borderId="37" xfId="0" applyFont="1" applyBorder="1" applyProtection="1">
      <protection locked="0"/>
    </xf>
    <xf numFmtId="0" fontId="28" fillId="0" borderId="37" xfId="0" applyFont="1" applyBorder="1" applyProtection="1">
      <protection locked="0"/>
    </xf>
    <xf numFmtId="168" fontId="21" fillId="0" borderId="37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/>
    <xf numFmtId="0" fontId="0" fillId="0" borderId="0" xfId="0" applyNumberFormat="1"/>
    <xf numFmtId="2" fontId="0" fillId="0" borderId="0" xfId="0" applyNumberFormat="1"/>
    <xf numFmtId="2" fontId="0" fillId="0" borderId="35" xfId="0" applyNumberFormat="1" applyBorder="1" applyAlignment="1"/>
    <xf numFmtId="49" fontId="0" fillId="0" borderId="34" xfId="0" applyNumberFormat="1" applyBorder="1" applyAlignment="1">
      <alignment horizontal="center" vertical="center" wrapText="1"/>
    </xf>
    <xf numFmtId="49" fontId="15" fillId="0" borderId="34" xfId="0" applyNumberFormat="1" applyFont="1" applyBorder="1" applyAlignment="1">
      <alignment horizontal="center" vertical="center" wrapText="1"/>
    </xf>
    <xf numFmtId="49" fontId="0" fillId="4" borderId="37" xfId="0" applyNumberFormat="1" applyFill="1" applyBorder="1" applyAlignment="1">
      <alignment wrapText="1"/>
    </xf>
    <xf numFmtId="49" fontId="0" fillId="4" borderId="37" xfId="0" applyNumberFormat="1" applyFill="1" applyBorder="1" applyAlignment="1">
      <alignment vertical="center" wrapText="1"/>
    </xf>
    <xf numFmtId="0" fontId="0" fillId="4" borderId="37" xfId="0" applyNumberFormat="1" applyFill="1" applyBorder="1" applyAlignment="1">
      <alignment vertical="center" wrapText="1"/>
    </xf>
    <xf numFmtId="0" fontId="0" fillId="4" borderId="37" xfId="0" applyNumberFormat="1" applyFill="1" applyBorder="1" applyAlignment="1">
      <alignment wrapText="1"/>
    </xf>
    <xf numFmtId="49" fontId="0" fillId="4" borderId="37" xfId="0" applyNumberFormat="1" applyFill="1" applyBorder="1"/>
    <xf numFmtId="2" fontId="0" fillId="4" borderId="37" xfId="0" applyNumberFormat="1" applyFill="1" applyBorder="1" applyAlignment="1">
      <alignment vertical="center" wrapText="1"/>
    </xf>
    <xf numFmtId="2" fontId="0" fillId="4" borderId="37" xfId="0" applyNumberFormat="1" applyFill="1" applyBorder="1" applyAlignment="1">
      <alignment horizontal="center" vertical="center"/>
    </xf>
    <xf numFmtId="2" fontId="0" fillId="4" borderId="37" xfId="0" applyNumberFormat="1" applyFill="1" applyBorder="1"/>
    <xf numFmtId="2" fontId="0" fillId="4" borderId="37" xfId="0" applyNumberFormat="1" applyFill="1" applyBorder="1" applyAlignment="1">
      <alignment vertical="center"/>
    </xf>
    <xf numFmtId="2" fontId="15" fillId="4" borderId="37" xfId="0" applyNumberFormat="1" applyFont="1" applyFill="1" applyBorder="1" applyAlignment="1">
      <alignment vertical="center"/>
    </xf>
    <xf numFmtId="0" fontId="0" fillId="4" borderId="37" xfId="0" applyNumberFormat="1" applyFill="1" applyBorder="1"/>
    <xf numFmtId="2" fontId="0" fillId="4" borderId="37" xfId="0" applyNumberFormat="1" applyFill="1" applyBorder="1" applyAlignment="1">
      <alignment horizontal="center" wrapText="1"/>
    </xf>
    <xf numFmtId="0" fontId="0" fillId="4" borderId="37" xfId="0" applyNumberFormat="1" applyFill="1" applyBorder="1" applyAlignment="1">
      <alignment vertical="center"/>
    </xf>
    <xf numFmtId="2" fontId="15" fillId="4" borderId="37" xfId="0" applyNumberFormat="1" applyFont="1" applyFill="1" applyBorder="1"/>
    <xf numFmtId="2" fontId="15" fillId="4" borderId="37" xfId="0" applyNumberFormat="1" applyFont="1" applyFill="1" applyBorder="1" applyAlignment="1">
      <alignment horizontal="center" wrapText="1"/>
    </xf>
    <xf numFmtId="0" fontId="15" fillId="4" borderId="37" xfId="0" applyNumberFormat="1" applyFont="1" applyFill="1" applyBorder="1" applyAlignment="1">
      <alignment vertical="center"/>
    </xf>
    <xf numFmtId="2" fontId="15" fillId="4" borderId="37" xfId="0" applyNumberFormat="1" applyFont="1" applyFill="1" applyBorder="1" applyAlignment="1">
      <alignment horizontal="center" vertical="center"/>
    </xf>
    <xf numFmtId="2" fontId="0" fillId="4" borderId="37" xfId="0" applyNumberFormat="1" applyFill="1" applyBorder="1" applyAlignment="1">
      <alignment wrapText="1"/>
    </xf>
    <xf numFmtId="0" fontId="27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34" xfId="0" applyFont="1" applyBorder="1" applyAlignment="1">
      <alignment vertical="center" wrapText="1"/>
    </xf>
    <xf numFmtId="0" fontId="15" fillId="4" borderId="42" xfId="0" applyFont="1" applyFill="1" applyBorder="1" applyAlignment="1">
      <alignment horizontal="center" vertical="center"/>
    </xf>
    <xf numFmtId="49" fontId="44" fillId="0" borderId="1" xfId="17" applyNumberFormat="1" applyFont="1" applyBorder="1" applyProtection="1"/>
    <xf numFmtId="49" fontId="44" fillId="0" borderId="1" xfId="18" applyNumberFormat="1" applyFont="1" applyBorder="1" applyProtection="1">
      <alignment horizontal="right" vertical="center"/>
    </xf>
    <xf numFmtId="49" fontId="44" fillId="0" borderId="1" xfId="19" applyNumberFormat="1" applyFont="1" applyBorder="1" applyProtection="1">
      <alignment horizontal="center" vertical="center"/>
    </xf>
    <xf numFmtId="0" fontId="4" fillId="0" borderId="13" xfId="33" applyNumberFormat="1" applyFont="1" applyProtection="1">
      <alignment horizontal="center" vertical="center"/>
    </xf>
    <xf numFmtId="0" fontId="4" fillId="0" borderId="4" xfId="34" applyNumberFormat="1" applyFont="1" applyProtection="1">
      <alignment horizontal="center" vertical="center"/>
    </xf>
    <xf numFmtId="0" fontId="4" fillId="0" borderId="15" xfId="36" applyNumberFormat="1" applyFont="1" applyProtection="1">
      <alignment horizontal="left" wrapText="1"/>
    </xf>
    <xf numFmtId="49" fontId="4" fillId="0" borderId="17" xfId="38" applyNumberFormat="1" applyFont="1" applyProtection="1">
      <alignment horizontal="center"/>
    </xf>
    <xf numFmtId="0" fontId="4" fillId="0" borderId="18" xfId="40" applyNumberFormat="1" applyFont="1" applyProtection="1">
      <alignment horizontal="left" wrapText="1"/>
    </xf>
    <xf numFmtId="49" fontId="4" fillId="0" borderId="20" xfId="42" applyNumberFormat="1" applyFont="1" applyProtection="1">
      <alignment horizontal="center"/>
    </xf>
    <xf numFmtId="0" fontId="4" fillId="0" borderId="21" xfId="44" applyNumberFormat="1" applyFont="1" applyProtection="1">
      <alignment horizontal="left" wrapText="1" indent="2"/>
    </xf>
    <xf numFmtId="49" fontId="4" fillId="0" borderId="23" xfId="46" applyNumberFormat="1" applyFont="1" applyProtection="1">
      <alignment horizontal="center"/>
    </xf>
    <xf numFmtId="0" fontId="4" fillId="4" borderId="21" xfId="44" applyNumberFormat="1" applyFont="1" applyFill="1" applyProtection="1">
      <alignment horizontal="left" wrapText="1" indent="2"/>
    </xf>
    <xf numFmtId="49" fontId="4" fillId="4" borderId="23" xfId="46" applyNumberFormat="1" applyFont="1" applyFill="1" applyProtection="1">
      <alignment horizontal="center"/>
    </xf>
    <xf numFmtId="0" fontId="46" fillId="0" borderId="21" xfId="44" applyNumberFormat="1" applyFont="1" applyProtection="1">
      <alignment horizontal="left" wrapText="1" indent="2"/>
    </xf>
    <xf numFmtId="0" fontId="46" fillId="4" borderId="21" xfId="44" applyNumberFormat="1" applyFont="1" applyFill="1" applyProtection="1">
      <alignment horizontal="left" wrapText="1" indent="2"/>
    </xf>
    <xf numFmtId="0" fontId="1" fillId="0" borderId="1" xfId="1" applyNumberFormat="1" applyBorder="1" applyAlignment="1" applyProtection="1">
      <alignment horizontal="center"/>
    </xf>
    <xf numFmtId="0" fontId="5" fillId="0" borderId="1" xfId="6" applyNumberFormat="1" applyBorder="1" applyAlignment="1" applyProtection="1">
      <alignment horizontal="center"/>
    </xf>
    <xf numFmtId="0" fontId="5" fillId="0" borderId="1" xfId="7" applyNumberFormat="1" applyBorder="1" applyAlignment="1" applyProtection="1">
      <alignment horizontal="center"/>
    </xf>
    <xf numFmtId="0" fontId="3" fillId="0" borderId="1" xfId="11" applyNumberFormat="1" applyBorder="1" applyAlignment="1" applyProtection="1">
      <alignment horizontal="center"/>
    </xf>
    <xf numFmtId="0" fontId="3" fillId="0" borderId="1" xfId="10" applyNumberFormat="1" applyBorder="1" applyAlignment="1" applyProtection="1">
      <alignment horizontal="center"/>
    </xf>
    <xf numFmtId="49" fontId="3" fillId="0" borderId="1" xfId="17" applyNumberFormat="1" applyBorder="1" applyAlignment="1" applyProtection="1">
      <alignment horizontal="center"/>
    </xf>
    <xf numFmtId="49" fontId="3" fillId="0" borderId="1" xfId="18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3" fillId="0" borderId="1" xfId="3" applyNumberFormat="1" applyBorder="1" applyAlignment="1" applyProtection="1">
      <alignment horizontal="center"/>
    </xf>
    <xf numFmtId="0" fontId="3" fillId="0" borderId="1" xfId="8" applyNumberFormat="1" applyBorder="1" applyAlignment="1" applyProtection="1">
      <alignment horizontal="center"/>
    </xf>
    <xf numFmtId="49" fontId="3" fillId="0" borderId="1" xfId="12" applyNumberFormat="1" applyBorder="1" applyAlignment="1" applyProtection="1">
      <alignment horizontal="center"/>
    </xf>
    <xf numFmtId="165" fontId="3" fillId="0" borderId="1" xfId="15" applyNumberFormat="1" applyBorder="1" applyAlignment="1" applyProtection="1">
      <alignment horizontal="center"/>
    </xf>
    <xf numFmtId="49" fontId="3" fillId="0" borderId="1" xfId="19" applyNumberFormat="1" applyBorder="1" applyAlignment="1" applyProtection="1">
      <alignment horizontal="center" vertical="center"/>
    </xf>
    <xf numFmtId="49" fontId="46" fillId="4" borderId="23" xfId="46" applyNumberFormat="1" applyFont="1" applyFill="1" applyAlignment="1" applyProtection="1">
      <alignment horizontal="center" vertical="center"/>
    </xf>
    <xf numFmtId="168" fontId="46" fillId="4" borderId="23" xfId="47" applyNumberFormat="1" applyFont="1" applyFill="1" applyAlignment="1" applyProtection="1">
      <alignment horizontal="center" vertical="center" shrinkToFit="1"/>
    </xf>
    <xf numFmtId="167" fontId="46" fillId="4" borderId="23" xfId="47" applyNumberFormat="1" applyFont="1" applyFill="1" applyAlignment="1" applyProtection="1">
      <alignment horizontal="center" vertical="center" shrinkToFit="1"/>
    </xf>
    <xf numFmtId="49" fontId="3" fillId="0" borderId="1" xfId="17" applyNumberFormat="1" applyBorder="1" applyAlignment="1" applyProtection="1">
      <alignment horizontal="center" wrapText="1"/>
    </xf>
    <xf numFmtId="49" fontId="3" fillId="0" borderId="1" xfId="23" applyNumberFormat="1" applyBorder="1" applyAlignment="1" applyProtection="1">
      <alignment horizontal="center" wrapText="1"/>
    </xf>
    <xf numFmtId="49" fontId="4" fillId="0" borderId="4" xfId="35" applyNumberFormat="1" applyFont="1" applyAlignment="1" applyProtection="1">
      <alignment horizontal="center" vertical="center"/>
    </xf>
    <xf numFmtId="168" fontId="4" fillId="0" borderId="17" xfId="39" applyNumberFormat="1" applyFont="1" applyAlignment="1" applyProtection="1">
      <alignment horizontal="center" shrinkToFit="1"/>
    </xf>
    <xf numFmtId="167" fontId="4" fillId="0" borderId="17" xfId="39" applyNumberFormat="1" applyFont="1" applyAlignment="1" applyProtection="1">
      <alignment horizontal="center" shrinkToFit="1"/>
    </xf>
    <xf numFmtId="168" fontId="4" fillId="0" borderId="20" xfId="43" applyNumberFormat="1" applyFont="1" applyAlignment="1" applyProtection="1">
      <alignment horizontal="center" shrinkToFit="1"/>
    </xf>
    <xf numFmtId="4" fontId="4" fillId="0" borderId="20" xfId="43" applyNumberFormat="1" applyFont="1" applyAlignment="1" applyProtection="1">
      <alignment horizontal="center" shrinkToFit="1"/>
    </xf>
    <xf numFmtId="168" fontId="4" fillId="0" borderId="23" xfId="47" applyNumberFormat="1" applyFont="1" applyAlignment="1" applyProtection="1">
      <alignment horizontal="center" shrinkToFit="1"/>
    </xf>
    <xf numFmtId="167" fontId="4" fillId="0" borderId="23" xfId="47" applyNumberFormat="1" applyFont="1" applyAlignment="1" applyProtection="1">
      <alignment horizontal="center" shrinkToFit="1"/>
    </xf>
    <xf numFmtId="168" fontId="4" fillId="4" borderId="23" xfId="47" applyNumberFormat="1" applyFont="1" applyFill="1" applyAlignment="1" applyProtection="1">
      <alignment horizontal="center" shrinkToFit="1"/>
    </xf>
    <xf numFmtId="167" fontId="4" fillId="4" borderId="23" xfId="47" applyNumberFormat="1" applyFont="1" applyFill="1" applyAlignment="1" applyProtection="1">
      <alignment horizontal="center" shrinkToFit="1"/>
    </xf>
    <xf numFmtId="4" fontId="4" fillId="4" borderId="23" xfId="47" applyNumberFormat="1" applyFont="1" applyFill="1" applyAlignment="1" applyProtection="1">
      <alignment horizontal="center" shrinkToFit="1"/>
    </xf>
    <xf numFmtId="4" fontId="4" fillId="0" borderId="23" xfId="47" applyNumberFormat="1" applyFont="1" applyAlignment="1" applyProtection="1">
      <alignment horizontal="center" shrinkToFit="1"/>
    </xf>
    <xf numFmtId="0" fontId="6" fillId="0" borderId="1" xfId="14" applyNumberFormat="1" applyAlignment="1" applyProtection="1">
      <alignment horizontal="center"/>
    </xf>
    <xf numFmtId="49" fontId="44" fillId="0" borderId="1" xfId="17" applyNumberFormat="1" applyFont="1" applyBorder="1" applyAlignment="1" applyProtection="1">
      <alignment horizontal="center"/>
    </xf>
    <xf numFmtId="49" fontId="44" fillId="0" borderId="1" xfId="18" applyNumberFormat="1" applyFont="1" applyBorder="1" applyAlignment="1" applyProtection="1">
      <alignment horizontal="center" vertical="center"/>
    </xf>
    <xf numFmtId="49" fontId="44" fillId="0" borderId="1" xfId="19" applyNumberFormat="1" applyFont="1" applyBorder="1" applyAlignment="1" applyProtection="1">
      <alignment horizontal="center" vertical="center"/>
    </xf>
    <xf numFmtId="0" fontId="26" fillId="0" borderId="1" xfId="0" applyFont="1" applyBorder="1"/>
    <xf numFmtId="49" fontId="44" fillId="0" borderId="1" xfId="25" applyNumberFormat="1" applyFont="1" applyBorder="1" applyAlignment="1" applyProtection="1">
      <alignment horizontal="right" wrapText="1"/>
    </xf>
    <xf numFmtId="0" fontId="26" fillId="0" borderId="1" xfId="0" applyFont="1" applyBorder="1" applyAlignment="1">
      <alignment horizontal="right"/>
    </xf>
    <xf numFmtId="0" fontId="49" fillId="0" borderId="37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/>
    </xf>
    <xf numFmtId="49" fontId="26" fillId="0" borderId="37" xfId="0" applyNumberFormat="1" applyFont="1" applyBorder="1" applyAlignment="1">
      <alignment horizontal="center" vertical="center"/>
    </xf>
    <xf numFmtId="169" fontId="26" fillId="0" borderId="37" xfId="0" applyNumberFormat="1" applyFont="1" applyBorder="1" applyAlignment="1">
      <alignment horizontal="center" vertical="center"/>
    </xf>
    <xf numFmtId="49" fontId="50" fillId="0" borderId="37" xfId="0" applyNumberFormat="1" applyFont="1" applyBorder="1" applyAlignment="1">
      <alignment horizontal="center" vertical="center"/>
    </xf>
    <xf numFmtId="167" fontId="50" fillId="4" borderId="37" xfId="0" applyNumberFormat="1" applyFont="1" applyFill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49" fontId="27" fillId="0" borderId="37" xfId="0" applyNumberFormat="1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 wrapText="1"/>
    </xf>
    <xf numFmtId="0" fontId="14" fillId="0" borderId="37" xfId="0" applyFont="1" applyBorder="1"/>
    <xf numFmtId="0" fontId="50" fillId="0" borderId="37" xfId="0" applyFont="1" applyBorder="1" applyAlignment="1">
      <alignment horizontal="center" vertical="center" wrapText="1"/>
    </xf>
    <xf numFmtId="0" fontId="52" fillId="0" borderId="37" xfId="0" applyFont="1" applyBorder="1" applyAlignment="1">
      <alignment vertical="center" wrapText="1"/>
    </xf>
    <xf numFmtId="0" fontId="26" fillId="0" borderId="37" xfId="0" applyFont="1" applyBorder="1" applyAlignment="1">
      <alignment vertical="center" wrapText="1"/>
    </xf>
    <xf numFmtId="0" fontId="26" fillId="0" borderId="37" xfId="0" applyFont="1" applyFill="1" applyBorder="1" applyAlignment="1">
      <alignment vertical="top" wrapText="1"/>
    </xf>
    <xf numFmtId="0" fontId="26" fillId="0" borderId="37" xfId="0" applyFont="1" applyBorder="1" applyAlignment="1">
      <alignment wrapText="1"/>
    </xf>
    <xf numFmtId="0" fontId="26" fillId="0" borderId="37" xfId="0" applyFont="1" applyBorder="1" applyAlignment="1">
      <alignment horizontal="left" vertical="center" wrapText="1"/>
    </xf>
    <xf numFmtId="0" fontId="50" fillId="0" borderId="37" xfId="0" applyFont="1" applyBorder="1" applyAlignment="1">
      <alignment vertical="center" wrapText="1"/>
    </xf>
    <xf numFmtId="0" fontId="50" fillId="0" borderId="37" xfId="0" applyFont="1" applyBorder="1"/>
    <xf numFmtId="167" fontId="34" fillId="0" borderId="23" xfId="47" applyNumberFormat="1" applyFont="1" applyAlignment="1" applyProtection="1">
      <alignment horizontal="center" vertical="center" shrinkToFit="1"/>
    </xf>
    <xf numFmtId="0" fontId="28" fillId="0" borderId="34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justify" vertical="center" wrapText="1"/>
    </xf>
    <xf numFmtId="0" fontId="19" fillId="0" borderId="34" xfId="0" applyFont="1" applyBorder="1" applyAlignment="1">
      <alignment vertical="center" wrapText="1"/>
    </xf>
    <xf numFmtId="0" fontId="29" fillId="0" borderId="34" xfId="0" applyFont="1" applyBorder="1" applyAlignment="1">
      <alignment horizontal="justify" vertical="center" wrapText="1"/>
    </xf>
    <xf numFmtId="0" fontId="28" fillId="0" borderId="34" xfId="0" applyFont="1" applyBorder="1" applyAlignment="1">
      <alignment horizontal="justify" vertical="center" wrapText="1"/>
    </xf>
    <xf numFmtId="0" fontId="40" fillId="0" borderId="34" xfId="0" applyFont="1" applyBorder="1" applyAlignment="1">
      <alignment horizontal="justify" vertical="center" wrapText="1"/>
    </xf>
    <xf numFmtId="49" fontId="26" fillId="4" borderId="13" xfId="0" applyNumberFormat="1" applyFont="1" applyFill="1" applyBorder="1" applyAlignment="1">
      <alignment horizontal="left" wrapText="1"/>
    </xf>
    <xf numFmtId="4" fontId="24" fillId="4" borderId="13" xfId="0" applyNumberFormat="1" applyFont="1" applyFill="1" applyBorder="1" applyAlignment="1">
      <alignment horizontal="right"/>
    </xf>
    <xf numFmtId="49" fontId="26" fillId="4" borderId="13" xfId="0" applyNumberFormat="1" applyFont="1" applyFill="1" applyBorder="1" applyAlignment="1">
      <alignment horizontal="left" wrapText="1" indent="1"/>
    </xf>
    <xf numFmtId="169" fontId="50" fillId="0" borderId="37" xfId="0" applyNumberFormat="1" applyFont="1" applyBorder="1" applyAlignment="1">
      <alignment horizontal="center" vertical="center"/>
    </xf>
    <xf numFmtId="0" fontId="23" fillId="4" borderId="37" xfId="0" applyFont="1" applyFill="1" applyBorder="1" applyAlignment="1">
      <alignment vertical="center" wrapText="1"/>
    </xf>
    <xf numFmtId="0" fontId="21" fillId="4" borderId="37" xfId="0" applyFont="1" applyFill="1" applyBorder="1" applyAlignment="1">
      <alignment horizontal="center" wrapText="1"/>
    </xf>
    <xf numFmtId="49" fontId="21" fillId="4" borderId="37" xfId="0" applyNumberFormat="1" applyFont="1" applyFill="1" applyBorder="1" applyAlignment="1">
      <alignment horizontal="center"/>
    </xf>
    <xf numFmtId="0" fontId="23" fillId="0" borderId="0" xfId="0" applyFont="1"/>
    <xf numFmtId="0" fontId="23" fillId="4" borderId="37" xfId="0" applyFont="1" applyFill="1" applyBorder="1" applyAlignment="1">
      <alignment horizontal="center" wrapText="1"/>
    </xf>
    <xf numFmtId="49" fontId="23" fillId="4" borderId="37" xfId="0" applyNumberFormat="1" applyFont="1" applyFill="1" applyBorder="1" applyAlignment="1">
      <alignment horizontal="center"/>
    </xf>
    <xf numFmtId="0" fontId="21" fillId="4" borderId="37" xfId="0" applyFont="1" applyFill="1" applyBorder="1" applyAlignment="1">
      <alignment vertical="center" wrapText="1"/>
    </xf>
    <xf numFmtId="0" fontId="21" fillId="0" borderId="0" xfId="0" applyFont="1"/>
    <xf numFmtId="49" fontId="23" fillId="4" borderId="34" xfId="0" applyNumberFormat="1" applyFont="1" applyFill="1" applyBorder="1" applyAlignment="1">
      <alignment horizontal="center"/>
    </xf>
    <xf numFmtId="0" fontId="23" fillId="4" borderId="34" xfId="0" applyFont="1" applyFill="1" applyBorder="1" applyAlignment="1">
      <alignment horizontal="center"/>
    </xf>
    <xf numFmtId="0" fontId="55" fillId="0" borderId="1" xfId="0" applyFont="1" applyBorder="1"/>
    <xf numFmtId="167" fontId="55" fillId="0" borderId="1" xfId="0" applyNumberFormat="1" applyFont="1" applyBorder="1"/>
    <xf numFmtId="0" fontId="56" fillId="0" borderId="1" xfId="0" applyFont="1" applyBorder="1" applyAlignment="1">
      <alignment wrapText="1"/>
    </xf>
    <xf numFmtId="0" fontId="56" fillId="0" borderId="1" xfId="0" applyFont="1" applyBorder="1" applyAlignment="1">
      <alignment horizontal="center"/>
    </xf>
    <xf numFmtId="0" fontId="55" fillId="0" borderId="1" xfId="0" applyFont="1" applyBorder="1" applyAlignment="1"/>
    <xf numFmtId="169" fontId="55" fillId="0" borderId="1" xfId="0" applyNumberFormat="1" applyFont="1" applyBorder="1" applyAlignment="1"/>
    <xf numFmtId="167" fontId="55" fillId="0" borderId="1" xfId="0" applyNumberFormat="1" applyFont="1" applyBorder="1" applyAlignment="1"/>
    <xf numFmtId="49" fontId="25" fillId="0" borderId="34" xfId="0" applyNumberFormat="1" applyFont="1" applyBorder="1" applyAlignment="1">
      <alignment horizontal="center"/>
    </xf>
    <xf numFmtId="0" fontId="0" fillId="0" borderId="1" xfId="0" applyBorder="1" applyAlignment="1"/>
    <xf numFmtId="169" fontId="22" fillId="0" borderId="34" xfId="0" applyNumberFormat="1" applyFont="1" applyFill="1" applyBorder="1" applyAlignment="1">
      <alignment horizontal="center"/>
    </xf>
    <xf numFmtId="0" fontId="21" fillId="0" borderId="34" xfId="0" applyFont="1" applyFill="1" applyBorder="1" applyAlignment="1">
      <alignment horizontal="center"/>
    </xf>
    <xf numFmtId="169" fontId="22" fillId="0" borderId="56" xfId="0" applyNumberFormat="1" applyFont="1" applyFill="1" applyBorder="1" applyAlignment="1">
      <alignment horizontal="center"/>
    </xf>
    <xf numFmtId="169" fontId="22" fillId="0" borderId="57" xfId="0" applyNumberFormat="1" applyFont="1" applyFill="1" applyBorder="1" applyAlignment="1">
      <alignment horizontal="center"/>
    </xf>
    <xf numFmtId="169" fontId="21" fillId="0" borderId="34" xfId="0" applyNumberFormat="1" applyFont="1" applyFill="1" applyBorder="1" applyAlignment="1">
      <alignment horizontal="center"/>
    </xf>
    <xf numFmtId="169" fontId="32" fillId="0" borderId="34" xfId="0" applyNumberFormat="1" applyFont="1" applyFill="1" applyBorder="1" applyAlignment="1">
      <alignment horizontal="center"/>
    </xf>
    <xf numFmtId="49" fontId="57" fillId="0" borderId="1" xfId="17" applyNumberFormat="1" applyFont="1" applyBorder="1" applyProtection="1"/>
    <xf numFmtId="168" fontId="46" fillId="6" borderId="23" xfId="47" applyNumberFormat="1" applyFont="1" applyFill="1" applyAlignment="1" applyProtection="1">
      <alignment horizontal="center" vertical="center" shrinkToFit="1"/>
    </xf>
    <xf numFmtId="0" fontId="1" fillId="4" borderId="1" xfId="1" applyNumberFormat="1" applyFill="1" applyBorder="1" applyProtection="1"/>
    <xf numFmtId="0" fontId="1" fillId="4" borderId="1" xfId="1" applyNumberFormat="1" applyFill="1" applyBorder="1" applyAlignment="1" applyProtection="1">
      <alignment horizontal="center"/>
    </xf>
    <xf numFmtId="0" fontId="0" fillId="4" borderId="1" xfId="0" applyFill="1" applyBorder="1" applyProtection="1">
      <protection locked="0"/>
    </xf>
    <xf numFmtId="0" fontId="3" fillId="4" borderId="1" xfId="3" applyNumberFormat="1" applyFill="1" applyBorder="1" applyAlignment="1" applyProtection="1">
      <alignment horizontal="center"/>
    </xf>
    <xf numFmtId="0" fontId="4" fillId="4" borderId="1" xfId="4" applyNumberFormat="1" applyFill="1" applyBorder="1" applyProtection="1">
      <alignment horizontal="right"/>
    </xf>
    <xf numFmtId="0" fontId="2" fillId="4" borderId="1" xfId="5" applyNumberFormat="1" applyFill="1" applyBorder="1" applyProtection="1"/>
    <xf numFmtId="0" fontId="5" fillId="4" borderId="1" xfId="6" applyNumberFormat="1" applyFill="1" applyBorder="1" applyProtection="1"/>
    <xf numFmtId="0" fontId="5" fillId="4" borderId="1" xfId="6" applyNumberFormat="1" applyFill="1" applyBorder="1" applyAlignment="1" applyProtection="1">
      <alignment horizontal="center"/>
    </xf>
    <xf numFmtId="0" fontId="5" fillId="4" borderId="1" xfId="7" applyNumberFormat="1" applyFill="1" applyBorder="1" applyAlignment="1" applyProtection="1">
      <alignment horizontal="center"/>
    </xf>
    <xf numFmtId="0" fontId="3" fillId="4" borderId="1" xfId="8" applyNumberFormat="1" applyFill="1" applyBorder="1" applyAlignment="1" applyProtection="1">
      <alignment horizontal="center"/>
    </xf>
    <xf numFmtId="0" fontId="4" fillId="4" borderId="1" xfId="9" applyNumberFormat="1" applyFill="1" applyBorder="1" applyProtection="1">
      <alignment horizontal="right"/>
    </xf>
    <xf numFmtId="0" fontId="3" fillId="4" borderId="1" xfId="11" applyNumberFormat="1" applyFill="1" applyBorder="1" applyAlignment="1" applyProtection="1">
      <alignment horizontal="center"/>
    </xf>
    <xf numFmtId="49" fontId="3" fillId="4" borderId="1" xfId="12" applyNumberFormat="1" applyFill="1" applyBorder="1" applyAlignment="1" applyProtection="1">
      <alignment horizontal="center"/>
    </xf>
    <xf numFmtId="0" fontId="4" fillId="4" borderId="1" xfId="13" applyNumberFormat="1" applyFill="1" applyBorder="1" applyProtection="1">
      <alignment horizontal="right"/>
    </xf>
    <xf numFmtId="0" fontId="3" fillId="4" borderId="1" xfId="10" applyNumberFormat="1" applyFill="1" applyBorder="1" applyProtection="1"/>
    <xf numFmtId="0" fontId="3" fillId="4" borderId="1" xfId="10" applyNumberFormat="1" applyFill="1" applyBorder="1" applyAlignment="1" applyProtection="1">
      <alignment horizontal="center"/>
    </xf>
    <xf numFmtId="165" fontId="3" fillId="4" borderId="1" xfId="15" applyNumberFormat="1" applyFill="1" applyBorder="1" applyAlignment="1" applyProtection="1">
      <alignment horizontal="center"/>
    </xf>
    <xf numFmtId="0" fontId="3" fillId="4" borderId="1" xfId="16" applyNumberFormat="1" applyFill="1" applyBorder="1" applyProtection="1">
      <alignment horizontal="left"/>
    </xf>
    <xf numFmtId="49" fontId="3" fillId="4" borderId="1" xfId="17" applyNumberFormat="1" applyFill="1" applyBorder="1" applyAlignment="1" applyProtection="1">
      <alignment horizontal="center"/>
    </xf>
    <xf numFmtId="49" fontId="3" fillId="4" borderId="1" xfId="18" applyNumberFormat="1" applyFill="1" applyBorder="1" applyAlignment="1" applyProtection="1">
      <alignment horizontal="center" vertical="center"/>
    </xf>
    <xf numFmtId="49" fontId="3" fillId="4" borderId="1" xfId="19" applyNumberFormat="1" applyFill="1" applyBorder="1" applyAlignment="1" applyProtection="1">
      <alignment horizontal="center" vertical="center"/>
    </xf>
    <xf numFmtId="0" fontId="46" fillId="4" borderId="1" xfId="16" applyNumberFormat="1" applyFont="1" applyFill="1" applyBorder="1" applyProtection="1">
      <alignment horizontal="left"/>
    </xf>
    <xf numFmtId="49" fontId="46" fillId="4" borderId="1" xfId="17" applyNumberFormat="1" applyFont="1" applyFill="1" applyBorder="1" applyAlignment="1" applyProtection="1">
      <alignment horizontal="center"/>
    </xf>
    <xf numFmtId="49" fontId="46" fillId="4" borderId="1" xfId="18" applyNumberFormat="1" applyFont="1" applyFill="1" applyBorder="1" applyAlignment="1" applyProtection="1">
      <alignment horizontal="center" vertical="center"/>
    </xf>
    <xf numFmtId="49" fontId="46" fillId="4" borderId="1" xfId="19" applyNumberFormat="1" applyFont="1" applyFill="1" applyBorder="1" applyAlignment="1" applyProtection="1">
      <alignment horizontal="center" vertical="center"/>
    </xf>
    <xf numFmtId="0" fontId="46" fillId="4" borderId="1" xfId="10" applyNumberFormat="1" applyFont="1" applyFill="1" applyBorder="1" applyAlignment="1" applyProtection="1">
      <alignment wrapText="1"/>
    </xf>
    <xf numFmtId="0" fontId="46" fillId="4" borderId="1" xfId="24" applyNumberFormat="1" applyFont="1" applyFill="1" applyBorder="1" applyAlignment="1" applyProtection="1">
      <alignment horizontal="left" wrapText="1"/>
    </xf>
    <xf numFmtId="0" fontId="46" fillId="4" borderId="1" xfId="16" applyNumberFormat="1" applyFont="1" applyFill="1" applyBorder="1" applyAlignment="1" applyProtection="1">
      <alignment horizontal="left" wrapText="1"/>
    </xf>
    <xf numFmtId="49" fontId="46" fillId="4" borderId="1" xfId="17" applyNumberFormat="1" applyFont="1" applyFill="1" applyBorder="1" applyAlignment="1" applyProtection="1">
      <alignment horizontal="center" wrapText="1"/>
    </xf>
    <xf numFmtId="49" fontId="46" fillId="4" borderId="1" xfId="23" applyNumberFormat="1" applyFont="1" applyFill="1" applyBorder="1" applyAlignment="1" applyProtection="1">
      <alignment horizontal="center" wrapText="1"/>
    </xf>
    <xf numFmtId="49" fontId="46" fillId="4" borderId="1" xfId="27" applyNumberFormat="1" applyFont="1" applyFill="1" applyBorder="1" applyAlignment="1" applyProtection="1">
      <alignment horizontal="center" wrapText="1"/>
    </xf>
    <xf numFmtId="0" fontId="2" fillId="4" borderId="1" xfId="28" applyNumberFormat="1" applyFill="1" applyBorder="1" applyProtection="1">
      <alignment horizontal="center"/>
    </xf>
    <xf numFmtId="0" fontId="1" fillId="4" borderId="5" xfId="31" applyNumberFormat="1" applyFill="1" applyBorder="1" applyProtection="1"/>
    <xf numFmtId="0" fontId="46" fillId="4" borderId="13" xfId="33" applyNumberFormat="1" applyFont="1" applyFill="1" applyProtection="1">
      <alignment horizontal="center" vertical="center"/>
    </xf>
    <xf numFmtId="0" fontId="46" fillId="4" borderId="4" xfId="34" applyNumberFormat="1" applyFont="1" applyFill="1" applyProtection="1">
      <alignment horizontal="center" vertical="center"/>
    </xf>
    <xf numFmtId="49" fontId="46" fillId="4" borderId="4" xfId="35" applyNumberFormat="1" applyFont="1" applyFill="1" applyAlignment="1" applyProtection="1">
      <alignment horizontal="center" vertical="center"/>
    </xf>
    <xf numFmtId="0" fontId="46" fillId="4" borderId="15" xfId="36" applyNumberFormat="1" applyFont="1" applyFill="1" applyProtection="1">
      <alignment horizontal="left" wrapText="1"/>
    </xf>
    <xf numFmtId="49" fontId="46" fillId="4" borderId="17" xfId="38" applyNumberFormat="1" applyFont="1" applyFill="1" applyProtection="1">
      <alignment horizontal="center"/>
    </xf>
    <xf numFmtId="168" fontId="46" fillId="4" borderId="17" xfId="39" applyNumberFormat="1" applyFont="1" applyFill="1" applyAlignment="1" applyProtection="1">
      <alignment horizontal="center" shrinkToFit="1"/>
    </xf>
    <xf numFmtId="167" fontId="46" fillId="4" borderId="17" xfId="39" applyNumberFormat="1" applyFont="1" applyFill="1" applyAlignment="1" applyProtection="1">
      <alignment horizontal="center" shrinkToFit="1"/>
    </xf>
    <xf numFmtId="0" fontId="46" fillId="4" borderId="18" xfId="40" applyNumberFormat="1" applyFont="1" applyFill="1" applyProtection="1">
      <alignment horizontal="left" wrapText="1"/>
    </xf>
    <xf numFmtId="49" fontId="46" fillId="4" borderId="20" xfId="42" applyNumberFormat="1" applyFont="1" applyFill="1" applyProtection="1">
      <alignment horizontal="center"/>
    </xf>
    <xf numFmtId="168" fontId="46" fillId="4" borderId="20" xfId="43" applyNumberFormat="1" applyFont="1" applyFill="1" applyAlignment="1" applyProtection="1">
      <alignment horizontal="center" shrinkToFit="1"/>
    </xf>
    <xf numFmtId="4" fontId="46" fillId="4" borderId="20" xfId="43" applyNumberFormat="1" applyFont="1" applyFill="1" applyAlignment="1" applyProtection="1">
      <alignment horizontal="center" shrinkToFit="1"/>
    </xf>
    <xf numFmtId="0" fontId="46" fillId="4" borderId="1" xfId="14" applyNumberFormat="1" applyFont="1" applyFill="1" applyProtection="1"/>
    <xf numFmtId="0" fontId="46" fillId="4" borderId="1" xfId="14" applyNumberFormat="1" applyFont="1" applyFill="1" applyAlignment="1" applyProtection="1">
      <alignment horizontal="center"/>
    </xf>
    <xf numFmtId="0" fontId="6" fillId="4" borderId="1" xfId="14" applyNumberFormat="1" applyFill="1" applyProtection="1"/>
    <xf numFmtId="0" fontId="26" fillId="4" borderId="0" xfId="0" applyFont="1" applyFill="1" applyProtection="1">
      <protection locked="0"/>
    </xf>
    <xf numFmtId="0" fontId="26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46" fillId="6" borderId="21" xfId="44" applyNumberFormat="1" applyFont="1" applyFill="1" applyProtection="1">
      <alignment horizontal="left" wrapText="1" indent="2"/>
    </xf>
    <xf numFmtId="49" fontId="46" fillId="6" borderId="23" xfId="46" applyNumberFormat="1" applyFont="1" applyFill="1" applyAlignment="1" applyProtection="1">
      <alignment horizontal="center" vertical="center"/>
    </xf>
    <xf numFmtId="167" fontId="46" fillId="6" borderId="23" xfId="47" applyNumberFormat="1" applyFont="1" applyFill="1" applyAlignment="1" applyProtection="1">
      <alignment horizontal="center" vertical="center" shrinkToFit="1"/>
    </xf>
    <xf numFmtId="0" fontId="1" fillId="6" borderId="5" xfId="32" applyNumberFormat="1" applyFill="1" applyProtection="1"/>
    <xf numFmtId="0" fontId="0" fillId="6" borderId="0" xfId="0" applyFill="1" applyProtection="1">
      <protection locked="0"/>
    </xf>
    <xf numFmtId="49" fontId="46" fillId="0" borderId="23" xfId="46" applyNumberFormat="1" applyFont="1" applyProtection="1">
      <alignment horizontal="center"/>
    </xf>
    <xf numFmtId="4" fontId="39" fillId="0" borderId="50" xfId="0" applyNumberFormat="1" applyFont="1" applyBorder="1" applyAlignment="1" applyProtection="1">
      <alignment horizontal="center" vertical="center" wrapText="1"/>
    </xf>
    <xf numFmtId="4" fontId="39" fillId="0" borderId="52" xfId="0" applyNumberFormat="1" applyFont="1" applyBorder="1" applyAlignment="1" applyProtection="1">
      <alignment horizontal="center" vertical="center" wrapText="1"/>
    </xf>
    <xf numFmtId="0" fontId="15" fillId="4" borderId="44" xfId="0" applyFont="1" applyFill="1" applyBorder="1" applyAlignment="1">
      <alignment horizontal="center" vertical="center" wrapText="1"/>
    </xf>
    <xf numFmtId="170" fontId="15" fillId="4" borderId="40" xfId="0" applyNumberFormat="1" applyFont="1" applyFill="1" applyBorder="1" applyAlignment="1">
      <alignment horizontal="center" vertical="center"/>
    </xf>
    <xf numFmtId="4" fontId="39" fillId="0" borderId="54" xfId="0" applyNumberFormat="1" applyFont="1" applyBorder="1" applyAlignment="1" applyProtection="1">
      <alignment horizontal="center" vertical="center" wrapText="1"/>
    </xf>
    <xf numFmtId="170" fontId="15" fillId="4" borderId="46" xfId="0" applyNumberFormat="1" applyFont="1" applyFill="1" applyBorder="1" applyAlignment="1">
      <alignment horizontal="center" vertical="center"/>
    </xf>
    <xf numFmtId="164" fontId="0" fillId="4" borderId="37" xfId="130" applyFont="1" applyFill="1" applyBorder="1" applyAlignment="1">
      <alignment horizontal="center"/>
    </xf>
    <xf numFmtId="164" fontId="15" fillId="4" borderId="40" xfId="130" applyFont="1" applyFill="1" applyBorder="1" applyAlignment="1">
      <alignment horizontal="center" vertical="center"/>
    </xf>
    <xf numFmtId="171" fontId="22" fillId="5" borderId="34" xfId="0" applyNumberFormat="1" applyFont="1" applyFill="1" applyBorder="1" applyAlignment="1">
      <alignment horizontal="center"/>
    </xf>
    <xf numFmtId="171" fontId="21" fillId="5" borderId="34" xfId="0" applyNumberFormat="1" applyFont="1" applyFill="1" applyBorder="1" applyAlignment="1">
      <alignment horizontal="center"/>
    </xf>
    <xf numFmtId="171" fontId="23" fillId="5" borderId="34" xfId="0" applyNumberFormat="1" applyFont="1" applyFill="1" applyBorder="1" applyAlignment="1">
      <alignment horizontal="center"/>
    </xf>
    <xf numFmtId="171" fontId="23" fillId="4" borderId="34" xfId="0" applyNumberFormat="1" applyFont="1" applyFill="1" applyBorder="1" applyAlignment="1">
      <alignment horizontal="center"/>
    </xf>
    <xf numFmtId="171" fontId="21" fillId="4" borderId="34" xfId="0" applyNumberFormat="1" applyFont="1" applyFill="1" applyBorder="1" applyAlignment="1">
      <alignment horizontal="center"/>
    </xf>
    <xf numFmtId="171" fontId="23" fillId="0" borderId="34" xfId="0" applyNumberFormat="1" applyFont="1" applyFill="1" applyBorder="1" applyAlignment="1">
      <alignment horizontal="center"/>
    </xf>
    <xf numFmtId="171" fontId="23" fillId="0" borderId="34" xfId="0" applyNumberFormat="1" applyFont="1" applyFill="1" applyBorder="1" applyAlignment="1">
      <alignment horizontal="center" wrapText="1"/>
    </xf>
    <xf numFmtId="171" fontId="25" fillId="0" borderId="34" xfId="131" applyNumberFormat="1" applyFont="1" applyFill="1" applyBorder="1" applyAlignment="1">
      <alignment horizontal="center"/>
    </xf>
    <xf numFmtId="171" fontId="23" fillId="5" borderId="56" xfId="0" applyNumberFormat="1" applyFont="1" applyFill="1" applyBorder="1" applyAlignment="1">
      <alignment horizontal="center"/>
    </xf>
    <xf numFmtId="171" fontId="25" fillId="0" borderId="56" xfId="131" applyNumberFormat="1" applyFont="1" applyFill="1" applyBorder="1" applyAlignment="1">
      <alignment horizontal="center"/>
    </xf>
    <xf numFmtId="171" fontId="21" fillId="4" borderId="37" xfId="0" applyNumberFormat="1" applyFont="1" applyFill="1" applyBorder="1" applyAlignment="1">
      <alignment horizontal="center"/>
    </xf>
    <xf numFmtId="171" fontId="21" fillId="0" borderId="37" xfId="0" applyNumberFormat="1" applyFont="1" applyBorder="1" applyAlignment="1">
      <alignment horizontal="center"/>
    </xf>
    <xf numFmtId="171" fontId="23" fillId="4" borderId="37" xfId="0" applyNumberFormat="1" applyFont="1" applyFill="1" applyBorder="1" applyAlignment="1">
      <alignment horizontal="center"/>
    </xf>
    <xf numFmtId="171" fontId="23" fillId="0" borderId="37" xfId="0" applyNumberFormat="1" applyFont="1" applyBorder="1" applyAlignment="1">
      <alignment horizontal="center"/>
    </xf>
    <xf numFmtId="171" fontId="21" fillId="5" borderId="57" xfId="0" applyNumberFormat="1" applyFont="1" applyFill="1" applyBorder="1" applyAlignment="1">
      <alignment horizontal="center"/>
    </xf>
    <xf numFmtId="171" fontId="21" fillId="0" borderId="34" xfId="0" applyNumberFormat="1" applyFont="1" applyFill="1" applyBorder="1" applyAlignment="1">
      <alignment horizontal="center"/>
    </xf>
    <xf numFmtId="171" fontId="21" fillId="0" borderId="34" xfId="0" applyNumberFormat="1" applyFont="1" applyBorder="1" applyAlignment="1">
      <alignment horizontal="center"/>
    </xf>
    <xf numFmtId="171" fontId="23" fillId="0" borderId="34" xfId="0" applyNumberFormat="1" applyFont="1" applyBorder="1" applyAlignment="1">
      <alignment horizontal="center"/>
    </xf>
    <xf numFmtId="171" fontId="22" fillId="5" borderId="56" xfId="0" applyNumberFormat="1" applyFont="1" applyFill="1" applyBorder="1" applyAlignment="1">
      <alignment horizontal="center" wrapText="1"/>
    </xf>
    <xf numFmtId="171" fontId="23" fillId="5" borderId="34" xfId="0" applyNumberFormat="1" applyFont="1" applyFill="1" applyBorder="1" applyAlignment="1">
      <alignment horizontal="center" wrapText="1"/>
    </xf>
    <xf numFmtId="171" fontId="23" fillId="5" borderId="34" xfId="0" applyNumberFormat="1" applyFont="1" applyFill="1" applyBorder="1" applyAlignment="1">
      <alignment horizontal="center" vertical="top"/>
    </xf>
    <xf numFmtId="0" fontId="19" fillId="0" borderId="37" xfId="0" applyFont="1" applyFill="1" applyBorder="1" applyAlignment="1">
      <alignment vertical="center" wrapText="1"/>
    </xf>
    <xf numFmtId="49" fontId="21" fillId="0" borderId="37" xfId="0" applyNumberFormat="1" applyFont="1" applyFill="1" applyBorder="1" applyAlignment="1">
      <alignment horizontal="center"/>
    </xf>
    <xf numFmtId="49" fontId="23" fillId="0" borderId="37" xfId="0" applyNumberFormat="1" applyFont="1" applyFill="1" applyBorder="1" applyAlignment="1">
      <alignment horizontal="center"/>
    </xf>
    <xf numFmtId="0" fontId="0" fillId="0" borderId="0" xfId="0" applyFill="1"/>
    <xf numFmtId="0" fontId="23" fillId="4" borderId="49" xfId="0" applyFont="1" applyFill="1" applyBorder="1" applyAlignment="1">
      <alignment vertical="center" wrapText="1"/>
    </xf>
    <xf numFmtId="0" fontId="23" fillId="4" borderId="49" xfId="0" applyFont="1" applyFill="1" applyBorder="1" applyAlignment="1">
      <alignment horizontal="center" wrapText="1"/>
    </xf>
    <xf numFmtId="49" fontId="23" fillId="4" borderId="49" xfId="0" applyNumberFormat="1" applyFont="1" applyFill="1" applyBorder="1" applyAlignment="1">
      <alignment horizontal="center"/>
    </xf>
    <xf numFmtId="171" fontId="23" fillId="4" borderId="49" xfId="0" applyNumberFormat="1" applyFont="1" applyFill="1" applyBorder="1" applyAlignment="1">
      <alignment horizontal="center"/>
    </xf>
    <xf numFmtId="0" fontId="23" fillId="0" borderId="37" xfId="0" applyFont="1" applyFill="1" applyBorder="1" applyAlignment="1">
      <alignment vertical="center" wrapText="1"/>
    </xf>
    <xf numFmtId="171" fontId="21" fillId="0" borderId="37" xfId="0" applyNumberFormat="1" applyFont="1" applyFill="1" applyBorder="1" applyAlignment="1">
      <alignment horizontal="center"/>
    </xf>
    <xf numFmtId="171" fontId="21" fillId="0" borderId="37" xfId="0" applyNumberFormat="1" applyFont="1" applyFill="1" applyBorder="1"/>
    <xf numFmtId="171" fontId="23" fillId="0" borderId="37" xfId="0" applyNumberFormat="1" applyFont="1" applyFill="1" applyBorder="1" applyAlignment="1">
      <alignment horizontal="center"/>
    </xf>
    <xf numFmtId="171" fontId="23" fillId="0" borderId="37" xfId="0" applyNumberFormat="1" applyFont="1" applyFill="1" applyBorder="1"/>
    <xf numFmtId="0" fontId="21" fillId="4" borderId="34" xfId="0" applyFont="1" applyFill="1" applyBorder="1" applyAlignment="1">
      <alignment horizontal="center"/>
    </xf>
    <xf numFmtId="169" fontId="32" fillId="0" borderId="56" xfId="0" applyNumberFormat="1" applyFont="1" applyFill="1" applyBorder="1" applyAlignment="1">
      <alignment horizontal="center"/>
    </xf>
    <xf numFmtId="171" fontId="21" fillId="5" borderId="56" xfId="0" applyNumberFormat="1" applyFont="1" applyFill="1" applyBorder="1" applyAlignment="1">
      <alignment horizontal="center"/>
    </xf>
    <xf numFmtId="169" fontId="23" fillId="0" borderId="34" xfId="0" applyNumberFormat="1" applyFont="1" applyFill="1" applyBorder="1" applyAlignment="1">
      <alignment horizontal="center"/>
    </xf>
    <xf numFmtId="0" fontId="60" fillId="0" borderId="1" xfId="0" applyFont="1" applyBorder="1"/>
    <xf numFmtId="171" fontId="14" fillId="4" borderId="38" xfId="0" applyNumberFormat="1" applyFont="1" applyFill="1" applyBorder="1" applyAlignment="1">
      <alignment horizontal="center"/>
    </xf>
    <xf numFmtId="171" fontId="26" fillId="0" borderId="37" xfId="0" applyNumberFormat="1" applyFont="1" applyBorder="1" applyAlignment="1">
      <alignment horizontal="center" vertical="center"/>
    </xf>
    <xf numFmtId="171" fontId="50" fillId="4" borderId="37" xfId="0" applyNumberFormat="1" applyFont="1" applyFill="1" applyBorder="1" applyAlignment="1">
      <alignment horizontal="center" vertical="center"/>
    </xf>
    <xf numFmtId="171" fontId="14" fillId="4" borderId="37" xfId="0" applyNumberFormat="1" applyFont="1" applyFill="1" applyBorder="1" applyAlignment="1">
      <alignment horizontal="center" vertical="center"/>
    </xf>
    <xf numFmtId="171" fontId="27" fillId="4" borderId="37" xfId="0" applyNumberFormat="1" applyFont="1" applyFill="1" applyBorder="1" applyAlignment="1">
      <alignment horizontal="center" vertical="center"/>
    </xf>
    <xf numFmtId="171" fontId="14" fillId="0" borderId="37" xfId="0" applyNumberFormat="1" applyFont="1" applyBorder="1" applyAlignment="1">
      <alignment horizontal="center"/>
    </xf>
    <xf numFmtId="171" fontId="26" fillId="4" borderId="37" xfId="0" applyNumberFormat="1" applyFont="1" applyFill="1" applyBorder="1" applyAlignment="1">
      <alignment horizontal="center" vertical="center"/>
    </xf>
    <xf numFmtId="0" fontId="2" fillId="4" borderId="1" xfId="2" applyNumberFormat="1" applyFill="1" applyBorder="1" applyProtection="1">
      <alignment horizontal="center"/>
    </xf>
    <xf numFmtId="0" fontId="2" fillId="4" borderId="1" xfId="2" applyFill="1" applyBorder="1">
      <alignment horizontal="center"/>
    </xf>
    <xf numFmtId="0" fontId="45" fillId="4" borderId="2" xfId="28" applyNumberFormat="1" applyFont="1" applyFill="1" applyBorder="1" applyAlignment="1" applyProtection="1">
      <alignment horizontal="center" wrapText="1"/>
    </xf>
    <xf numFmtId="0" fontId="26" fillId="4" borderId="2" xfId="0" applyFont="1" applyFill="1" applyBorder="1"/>
    <xf numFmtId="0" fontId="46" fillId="4" borderId="13" xfId="29" applyNumberFormat="1" applyFont="1" applyFill="1" applyProtection="1">
      <alignment horizontal="center" vertical="top" wrapText="1"/>
    </xf>
    <xf numFmtId="0" fontId="46" fillId="4" borderId="13" xfId="29" applyFont="1" applyFill="1">
      <alignment horizontal="center" vertical="top" wrapText="1"/>
    </xf>
    <xf numFmtId="49" fontId="46" fillId="4" borderId="13" xfId="30" applyNumberFormat="1" applyFont="1" applyFill="1" applyAlignment="1" applyProtection="1">
      <alignment horizontal="center" vertical="top" wrapText="1"/>
    </xf>
    <xf numFmtId="49" fontId="46" fillId="4" borderId="13" xfId="30" applyFont="1" applyFill="1" applyAlignment="1">
      <alignment horizontal="center" vertical="top" wrapText="1"/>
    </xf>
    <xf numFmtId="0" fontId="46" fillId="4" borderId="13" xfId="29" applyNumberFormat="1" applyFont="1" applyFill="1" applyAlignment="1" applyProtection="1">
      <alignment horizontal="center" vertical="top" wrapText="1"/>
    </xf>
    <xf numFmtId="0" fontId="46" fillId="4" borderId="13" xfId="29" applyFont="1" applyFill="1" applyAlignment="1">
      <alignment horizontal="center" vertical="top" wrapText="1"/>
    </xf>
    <xf numFmtId="49" fontId="46" fillId="4" borderId="1" xfId="17" applyNumberFormat="1" applyFont="1" applyFill="1" applyBorder="1" applyAlignment="1" applyProtection="1"/>
    <xf numFmtId="0" fontId="26" fillId="4" borderId="0" xfId="0" applyFont="1" applyFill="1" applyAlignment="1"/>
    <xf numFmtId="49" fontId="46" fillId="4" borderId="1" xfId="25" applyNumberFormat="1" applyFont="1" applyFill="1" applyBorder="1" applyAlignment="1" applyProtection="1">
      <alignment wrapText="1"/>
    </xf>
    <xf numFmtId="0" fontId="26" fillId="4" borderId="0" xfId="0" applyFont="1" applyFill="1" applyAlignment="1">
      <alignment wrapText="1"/>
    </xf>
    <xf numFmtId="0" fontId="40" fillId="4" borderId="1" xfId="16" applyNumberFormat="1" applyFont="1" applyFill="1" applyBorder="1" applyAlignment="1" applyProtection="1">
      <alignment horizontal="center" wrapText="1"/>
    </xf>
    <xf numFmtId="0" fontId="19" fillId="4" borderId="0" xfId="0" applyFont="1" applyFill="1" applyAlignment="1">
      <alignment horizontal="center" wrapText="1"/>
    </xf>
    <xf numFmtId="0" fontId="2" fillId="0" borderId="1" xfId="2" applyNumberFormat="1" applyBorder="1" applyProtection="1">
      <alignment horizontal="center"/>
    </xf>
    <xf numFmtId="0" fontId="2" fillId="0" borderId="1" xfId="2" applyBorder="1">
      <alignment horizontal="center"/>
    </xf>
    <xf numFmtId="49" fontId="44" fillId="0" borderId="1" xfId="17" applyNumberFormat="1" applyFont="1" applyBorder="1" applyAlignment="1" applyProtection="1">
      <alignment horizontal="center"/>
    </xf>
    <xf numFmtId="0" fontId="26" fillId="0" borderId="0" xfId="0" applyFont="1" applyAlignment="1">
      <alignment horizontal="center"/>
    </xf>
    <xf numFmtId="49" fontId="44" fillId="0" borderId="1" xfId="25" applyNumberFormat="1" applyFont="1" applyBorder="1" applyAlignment="1" applyProtection="1">
      <alignment horizontal="center" wrapText="1"/>
    </xf>
    <xf numFmtId="0" fontId="26" fillId="0" borderId="0" xfId="0" applyFont="1" applyAlignment="1">
      <alignment horizontal="center" wrapText="1"/>
    </xf>
    <xf numFmtId="0" fontId="48" fillId="0" borderId="1" xfId="16" applyNumberFormat="1" applyFont="1" applyBorder="1" applyAlignment="1" applyProtection="1">
      <alignment horizontal="center" wrapText="1"/>
    </xf>
    <xf numFmtId="0" fontId="47" fillId="0" borderId="0" xfId="0" applyFont="1" applyAlignment="1">
      <alignment horizontal="center" wrapText="1"/>
    </xf>
    <xf numFmtId="0" fontId="48" fillId="0" borderId="2" xfId="28" applyNumberFormat="1" applyFont="1" applyBorder="1" applyAlignment="1" applyProtection="1">
      <alignment horizontal="center" wrapText="1"/>
    </xf>
    <xf numFmtId="0" fontId="47" fillId="0" borderId="2" xfId="0" applyFont="1" applyBorder="1"/>
    <xf numFmtId="49" fontId="57" fillId="0" borderId="1" xfId="17" applyNumberFormat="1" applyFont="1" applyBorder="1" applyAlignment="1" applyProtection="1">
      <alignment horizontal="center"/>
    </xf>
    <xf numFmtId="0" fontId="4" fillId="0" borderId="13" xfId="29" applyNumberFormat="1" applyFont="1" applyProtection="1">
      <alignment horizontal="center" vertical="top" wrapText="1"/>
    </xf>
    <xf numFmtId="0" fontId="4" fillId="0" borderId="13" xfId="29" applyFont="1">
      <alignment horizontal="center" vertical="top" wrapText="1"/>
    </xf>
    <xf numFmtId="49" fontId="4" fillId="0" borderId="13" xfId="30" applyNumberFormat="1" applyFont="1" applyAlignment="1" applyProtection="1">
      <alignment horizontal="center" vertical="top" wrapText="1"/>
    </xf>
    <xf numFmtId="49" fontId="4" fillId="0" borderId="13" xfId="30" applyFont="1" applyAlignment="1">
      <alignment horizontal="center" vertical="top" wrapText="1"/>
    </xf>
    <xf numFmtId="0" fontId="4" fillId="0" borderId="13" xfId="29" applyNumberFormat="1" applyFont="1" applyAlignment="1" applyProtection="1">
      <alignment horizontal="center" vertical="top" wrapText="1"/>
    </xf>
    <xf numFmtId="0" fontId="4" fillId="0" borderId="13" xfId="29" applyFont="1" applyAlignment="1">
      <alignment horizontal="center" vertical="top" wrapText="1"/>
    </xf>
    <xf numFmtId="49" fontId="44" fillId="0" borderId="1" xfId="19" applyNumberFormat="1" applyFont="1" applyBorder="1" applyAlignment="1" applyProtection="1">
      <alignment horizontal="right" vertical="center"/>
    </xf>
    <xf numFmtId="0" fontId="26" fillId="0" borderId="1" xfId="0" applyFont="1" applyBorder="1" applyAlignment="1"/>
    <xf numFmtId="49" fontId="44" fillId="0" borderId="1" xfId="17" applyNumberFormat="1" applyFont="1" applyBorder="1" applyAlignment="1" applyProtection="1">
      <alignment horizontal="right"/>
    </xf>
    <xf numFmtId="0" fontId="26" fillId="0" borderId="1" xfId="0" applyFont="1" applyBorder="1" applyAlignment="1">
      <alignment horizontal="right"/>
    </xf>
    <xf numFmtId="49" fontId="44" fillId="0" borderId="1" xfId="25" applyNumberFormat="1" applyFont="1" applyBorder="1" applyAlignment="1" applyProtection="1">
      <alignment horizontal="right" wrapText="1"/>
    </xf>
    <xf numFmtId="0" fontId="51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/>
    </xf>
    <xf numFmtId="0" fontId="51" fillId="0" borderId="36" xfId="0" applyFont="1" applyBorder="1" applyAlignment="1">
      <alignment horizontal="center" vertical="center" wrapText="1"/>
    </xf>
    <xf numFmtId="0" fontId="47" fillId="0" borderId="36" xfId="0" applyFont="1" applyBorder="1" applyAlignment="1">
      <alignment horizontal="center"/>
    </xf>
    <xf numFmtId="49" fontId="3" fillId="0" borderId="1" xfId="19" applyNumberFormat="1" applyBorder="1" applyAlignment="1" applyProtection="1">
      <alignment horizontal="right" vertical="center"/>
    </xf>
    <xf numFmtId="0" fontId="0" fillId="0" borderId="1" xfId="0" applyBorder="1" applyAlignment="1"/>
    <xf numFmtId="49" fontId="3" fillId="0" borderId="1" xfId="17" applyNumberFormat="1" applyBorder="1" applyAlignment="1" applyProtection="1">
      <alignment horizontal="right"/>
    </xf>
    <xf numFmtId="0" fontId="0" fillId="0" borderId="1" xfId="0" applyBorder="1" applyAlignment="1">
      <alignment horizontal="right"/>
    </xf>
    <xf numFmtId="49" fontId="58" fillId="0" borderId="1" xfId="17" applyNumberFormat="1" applyFont="1" applyBorder="1" applyAlignment="1" applyProtection="1">
      <alignment horizontal="right"/>
    </xf>
    <xf numFmtId="49" fontId="3" fillId="0" borderId="1" xfId="25" applyNumberFormat="1" applyBorder="1" applyAlignment="1" applyProtection="1">
      <alignment horizontal="right" wrapText="1"/>
    </xf>
    <xf numFmtId="0" fontId="19" fillId="0" borderId="1" xfId="0" applyFont="1" applyBorder="1" applyAlignment="1">
      <alignment horizontal="right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/>
    </xf>
    <xf numFmtId="0" fontId="15" fillId="4" borderId="48" xfId="0" applyFont="1" applyFill="1" applyBorder="1" applyAlignment="1">
      <alignment horizontal="center" vertical="center"/>
    </xf>
    <xf numFmtId="170" fontId="15" fillId="4" borderId="40" xfId="0" applyNumberFormat="1" applyFont="1" applyFill="1" applyBorder="1" applyAlignment="1">
      <alignment horizontal="center" vertical="center"/>
    </xf>
    <xf numFmtId="170" fontId="15" fillId="4" borderId="39" xfId="0" applyNumberFormat="1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 wrapText="1"/>
    </xf>
    <xf numFmtId="0" fontId="16" fillId="4" borderId="46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center" vertical="center" wrapText="1"/>
    </xf>
    <xf numFmtId="49" fontId="0" fillId="4" borderId="40" xfId="0" applyNumberFormat="1" applyFill="1" applyBorder="1" applyAlignment="1">
      <alignment horizontal="center"/>
    </xf>
    <xf numFmtId="49" fontId="0" fillId="4" borderId="48" xfId="0" applyNumberFormat="1" applyFill="1" applyBorder="1" applyAlignment="1">
      <alignment horizontal="center"/>
    </xf>
    <xf numFmtId="49" fontId="0" fillId="4" borderId="39" xfId="0" applyNumberFormat="1" applyFill="1" applyBorder="1" applyAlignment="1">
      <alignment horizontal="center"/>
    </xf>
    <xf numFmtId="0" fontId="15" fillId="4" borderId="44" xfId="0" applyFont="1" applyFill="1" applyBorder="1" applyAlignment="1">
      <alignment horizontal="center" vertical="center"/>
    </xf>
    <xf numFmtId="0" fontId="15" fillId="4" borderId="43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/>
    </xf>
    <xf numFmtId="0" fontId="15" fillId="4" borderId="46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0" fontId="15" fillId="4" borderId="42" xfId="0" applyFont="1" applyFill="1" applyBorder="1" applyAlignment="1">
      <alignment horizontal="center" vertical="center"/>
    </xf>
    <xf numFmtId="0" fontId="15" fillId="4" borderId="44" xfId="0" applyFont="1" applyFill="1" applyBorder="1" applyAlignment="1">
      <alignment horizontal="center" vertical="center" wrapText="1"/>
    </xf>
    <xf numFmtId="0" fontId="15" fillId="4" borderId="43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5" fillId="4" borderId="46" xfId="0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 wrapText="1"/>
    </xf>
    <xf numFmtId="0" fontId="15" fillId="4" borderId="49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center" vertical="center"/>
    </xf>
    <xf numFmtId="49" fontId="0" fillId="4" borderId="37" xfId="0" applyNumberFormat="1" applyFill="1" applyBorder="1" applyAlignment="1">
      <alignment horizontal="center"/>
    </xf>
    <xf numFmtId="164" fontId="0" fillId="4" borderId="40" xfId="130" applyFont="1" applyFill="1" applyBorder="1" applyAlignment="1">
      <alignment horizontal="center"/>
    </xf>
    <xf numFmtId="164" fontId="0" fillId="4" borderId="39" xfId="130" applyFont="1" applyFill="1" applyBorder="1" applyAlignment="1">
      <alignment horizontal="center"/>
    </xf>
    <xf numFmtId="0" fontId="0" fillId="4" borderId="43" xfId="0" applyFill="1" applyBorder="1" applyAlignment="1">
      <alignment horizont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justify" wrapText="1"/>
    </xf>
    <xf numFmtId="4" fontId="39" fillId="0" borderId="52" xfId="0" applyNumberFormat="1" applyFont="1" applyBorder="1" applyAlignment="1" applyProtection="1">
      <alignment horizontal="center" vertical="center" wrapText="1"/>
    </xf>
    <xf numFmtId="4" fontId="39" fillId="0" borderId="53" xfId="0" applyNumberFormat="1" applyFont="1" applyBorder="1" applyAlignment="1" applyProtection="1">
      <alignment horizontal="center" vertical="center" wrapText="1"/>
    </xf>
    <xf numFmtId="4" fontId="39" fillId="0" borderId="54" xfId="0" applyNumberFormat="1" applyFont="1" applyBorder="1" applyAlignment="1" applyProtection="1">
      <alignment horizontal="center" vertical="center" wrapText="1"/>
    </xf>
    <xf numFmtId="4" fontId="39" fillId="0" borderId="55" xfId="0" applyNumberFormat="1" applyFont="1" applyBorder="1" applyAlignment="1" applyProtection="1">
      <alignment horizontal="center" vertical="center" wrapText="1"/>
    </xf>
    <xf numFmtId="0" fontId="0" fillId="4" borderId="48" xfId="0" applyFill="1" applyBorder="1" applyAlignment="1">
      <alignment horizontal="center"/>
    </xf>
    <xf numFmtId="0" fontId="16" fillId="4" borderId="37" xfId="0" applyFont="1" applyFill="1" applyBorder="1" applyAlignment="1">
      <alignment horizontal="center" vertical="center" wrapText="1"/>
    </xf>
    <xf numFmtId="4" fontId="39" fillId="0" borderId="50" xfId="0" applyNumberFormat="1" applyFont="1" applyBorder="1" applyAlignment="1" applyProtection="1">
      <alignment horizontal="center" vertical="center" wrapText="1"/>
    </xf>
    <xf numFmtId="4" fontId="39" fillId="0" borderId="51" xfId="0" applyNumberFormat="1" applyFont="1" applyBorder="1" applyAlignment="1" applyProtection="1">
      <alignment horizontal="center" vertical="center" wrapText="1"/>
    </xf>
    <xf numFmtId="49" fontId="44" fillId="0" borderId="1" xfId="17" applyNumberFormat="1" applyFont="1" applyBorder="1" applyAlignment="1" applyProtection="1"/>
    <xf numFmtId="0" fontId="26" fillId="0" borderId="0" xfId="0" applyFont="1" applyAlignment="1"/>
    <xf numFmtId="49" fontId="44" fillId="0" borderId="1" xfId="25" applyNumberFormat="1" applyFont="1" applyBorder="1" applyAlignment="1" applyProtection="1">
      <alignment wrapText="1"/>
    </xf>
    <xf numFmtId="0" fontId="26" fillId="0" borderId="0" xfId="0" applyFont="1" applyAlignment="1">
      <alignment wrapText="1"/>
    </xf>
    <xf numFmtId="0" fontId="40" fillId="0" borderId="1" xfId="16" applyNumberFormat="1" applyFont="1" applyBorder="1" applyAlignment="1" applyProtection="1">
      <alignment horizontal="center" wrapText="1"/>
    </xf>
    <xf numFmtId="0" fontId="19" fillId="0" borderId="0" xfId="0" applyFont="1" applyAlignment="1">
      <alignment horizontal="center" wrapText="1"/>
    </xf>
    <xf numFmtId="0" fontId="2" fillId="0" borderId="2" xfId="28" applyNumberFormat="1" applyBorder="1" applyAlignment="1" applyProtection="1">
      <alignment horizontal="center" wrapText="1"/>
    </xf>
    <xf numFmtId="0" fontId="0" fillId="0" borderId="2" xfId="0" applyBorder="1"/>
    <xf numFmtId="0" fontId="25" fillId="0" borderId="13" xfId="29" applyNumberFormat="1" applyFont="1" applyAlignment="1" applyProtection="1">
      <alignment horizontal="center" vertical="center" wrapText="1"/>
    </xf>
    <xf numFmtId="0" fontId="25" fillId="0" borderId="13" xfId="29" applyFont="1" applyAlignment="1">
      <alignment horizontal="center" vertical="center" wrapText="1"/>
    </xf>
    <xf numFmtId="49" fontId="25" fillId="0" borderId="13" xfId="30" applyNumberFormat="1" applyFont="1" applyAlignment="1" applyProtection="1">
      <alignment horizontal="center" vertical="center" wrapText="1"/>
    </xf>
    <xf numFmtId="49" fontId="25" fillId="0" borderId="13" xfId="30" applyFont="1" applyAlignment="1">
      <alignment horizontal="center" vertical="center" wrapText="1"/>
    </xf>
    <xf numFmtId="2" fontId="15" fillId="0" borderId="1" xfId="0" applyNumberFormat="1" applyFont="1" applyBorder="1" applyAlignment="1">
      <alignment horizontal="center"/>
    </xf>
    <xf numFmtId="49" fontId="54" fillId="0" borderId="1" xfId="17" applyNumberFormat="1" applyFont="1" applyBorder="1" applyAlignment="1" applyProtection="1">
      <alignment horizontal="right"/>
    </xf>
    <xf numFmtId="0" fontId="28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43" fillId="0" borderId="0" xfId="0" applyFont="1" applyAlignment="1">
      <alignment horizontal="center" vertical="center"/>
    </xf>
    <xf numFmtId="0" fontId="55" fillId="0" borderId="0" xfId="0" applyFont="1"/>
    <xf numFmtId="49" fontId="4" fillId="0" borderId="21" xfId="44" applyNumberFormat="1" applyFont="1" applyProtection="1">
      <alignment horizontal="left" wrapText="1" indent="2"/>
    </xf>
    <xf numFmtId="167" fontId="4" fillId="0" borderId="23" xfId="47" applyNumberFormat="1" applyFont="1" applyAlignment="1" applyProtection="1">
      <alignment horizontal="center" vertical="center" shrinkToFit="1"/>
    </xf>
    <xf numFmtId="171" fontId="4" fillId="0" borderId="21" xfId="44" applyNumberFormat="1" applyFont="1" applyAlignment="1" applyProtection="1">
      <alignment horizontal="center" wrapText="1"/>
    </xf>
    <xf numFmtId="49" fontId="3" fillId="0" borderId="1" xfId="17" applyNumberFormat="1" applyBorder="1" applyAlignment="1" applyProtection="1">
      <alignment horizontal="right" wrapText="1"/>
    </xf>
    <xf numFmtId="0" fontId="0" fillId="0" borderId="1" xfId="0" applyBorder="1" applyAlignment="1">
      <alignment horizontal="right" wrapText="1"/>
    </xf>
    <xf numFmtId="49" fontId="59" fillId="0" borderId="1" xfId="17" applyNumberFormat="1" applyFont="1" applyBorder="1" applyAlignment="1" applyProtection="1">
      <alignment horizontal="right" wrapText="1"/>
    </xf>
    <xf numFmtId="0" fontId="12" fillId="0" borderId="1" xfId="0" applyFont="1" applyBorder="1" applyAlignment="1">
      <alignment horizontal="right" wrapText="1"/>
    </xf>
    <xf numFmtId="0" fontId="0" fillId="0" borderId="1" xfId="0" applyBorder="1" applyAlignment="1">
      <alignment wrapText="1"/>
    </xf>
    <xf numFmtId="171" fontId="29" fillId="0" borderId="34" xfId="0" applyNumberFormat="1" applyFont="1" applyBorder="1" applyAlignment="1">
      <alignment horizontal="center" vertical="center" wrapText="1"/>
    </xf>
    <xf numFmtId="171" fontId="19" fillId="0" borderId="34" xfId="0" applyNumberFormat="1" applyFont="1" applyBorder="1" applyAlignment="1">
      <alignment horizontal="center" vertical="center" wrapText="1"/>
    </xf>
    <xf numFmtId="172" fontId="19" fillId="0" borderId="34" xfId="0" applyNumberFormat="1" applyFont="1" applyBorder="1" applyAlignment="1">
      <alignment horizontal="center" vertical="center" wrapText="1"/>
    </xf>
    <xf numFmtId="171" fontId="28" fillId="0" borderId="34" xfId="0" applyNumberFormat="1" applyFont="1" applyBorder="1" applyAlignment="1">
      <alignment horizontal="center" vertical="center" wrapText="1"/>
    </xf>
  </cellXfs>
  <cellStyles count="132">
    <cellStyle name="br" xfId="124"/>
    <cellStyle name="col" xfId="123"/>
    <cellStyle name="Normal" xfId="131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Финансовый" xfId="130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9"/>
  <sheetViews>
    <sheetView topLeftCell="A61" zoomScaleNormal="100" zoomScaleSheetLayoutView="100" workbookViewId="0">
      <selection activeCell="C69" sqref="C69"/>
    </sheetView>
  </sheetViews>
  <sheetFormatPr defaultColWidth="9.109375" defaultRowHeight="14.4" x14ac:dyDescent="0.3"/>
  <cols>
    <col min="1" max="1" width="47.88671875" style="31" customWidth="1"/>
    <col min="2" max="2" width="24.5546875" style="31" customWidth="1"/>
    <col min="3" max="4" width="19.88671875" style="304" customWidth="1"/>
    <col min="5" max="5" width="22.88671875" style="304" customWidth="1"/>
    <col min="6" max="6" width="1.5546875" style="31" hidden="1" customWidth="1"/>
    <col min="7" max="16384" width="9.109375" style="31"/>
  </cols>
  <sheetData>
    <row r="1" spans="1:6" s="257" customFormat="1" ht="12" customHeight="1" x14ac:dyDescent="0.3">
      <c r="A1" s="255"/>
      <c r="B1" s="255"/>
      <c r="C1" s="256"/>
      <c r="D1" s="256"/>
      <c r="E1" s="256"/>
      <c r="F1" s="255"/>
    </row>
    <row r="2" spans="1:6" s="257" customFormat="1" ht="14.1" customHeight="1" x14ac:dyDescent="0.3">
      <c r="A2" s="365"/>
      <c r="B2" s="366"/>
      <c r="C2" s="366"/>
      <c r="D2" s="366"/>
      <c r="E2" s="258"/>
      <c r="F2" s="259"/>
    </row>
    <row r="3" spans="1:6" s="257" customFormat="1" ht="14.1" customHeight="1" x14ac:dyDescent="0.3">
      <c r="A3" s="260"/>
      <c r="B3" s="261"/>
      <c r="C3" s="262"/>
      <c r="D3" s="263"/>
      <c r="E3" s="264"/>
      <c r="F3" s="265"/>
    </row>
    <row r="4" spans="1:6" s="257" customFormat="1" ht="14.1" customHeight="1" x14ac:dyDescent="0.3">
      <c r="A4" s="255"/>
      <c r="B4" s="255"/>
      <c r="C4" s="256"/>
      <c r="D4" s="266"/>
      <c r="E4" s="267"/>
      <c r="F4" s="268"/>
    </row>
    <row r="5" spans="1:6" s="257" customFormat="1" ht="14.1" customHeight="1" x14ac:dyDescent="0.3">
      <c r="A5" s="269"/>
      <c r="B5" s="269"/>
      <c r="C5" s="270"/>
      <c r="D5" s="266"/>
      <c r="E5" s="271"/>
      <c r="F5" s="268"/>
    </row>
    <row r="6" spans="1:6" s="257" customFormat="1" ht="14.1" customHeight="1" x14ac:dyDescent="0.3">
      <c r="A6" s="272"/>
      <c r="B6" s="272"/>
      <c r="C6" s="273"/>
      <c r="D6" s="274"/>
      <c r="E6" s="275"/>
      <c r="F6" s="268"/>
    </row>
    <row r="7" spans="1:6" s="257" customFormat="1" ht="14.1" customHeight="1" x14ac:dyDescent="0.3">
      <c r="A7" s="276"/>
      <c r="B7" s="276"/>
      <c r="C7" s="277"/>
      <c r="D7" s="278"/>
      <c r="E7" s="279" t="s">
        <v>206</v>
      </c>
      <c r="F7" s="268"/>
    </row>
    <row r="8" spans="1:6" s="257" customFormat="1" ht="16.8" customHeight="1" x14ac:dyDescent="0.3">
      <c r="A8" s="276"/>
      <c r="B8" s="276"/>
      <c r="C8" s="375" t="s">
        <v>432</v>
      </c>
      <c r="D8" s="376"/>
      <c r="E8" s="376"/>
      <c r="F8" s="268"/>
    </row>
    <row r="9" spans="1:6" s="257" customFormat="1" ht="14.1" customHeight="1" x14ac:dyDescent="0.3">
      <c r="A9" s="276"/>
      <c r="B9" s="276"/>
      <c r="C9" s="277"/>
      <c r="D9" s="278" t="s">
        <v>461</v>
      </c>
      <c r="E9" s="279"/>
      <c r="F9" s="268"/>
    </row>
    <row r="10" spans="1:6" s="257" customFormat="1" ht="27" customHeight="1" x14ac:dyDescent="0.3">
      <c r="A10" s="280"/>
      <c r="B10" s="281"/>
      <c r="C10" s="377" t="s">
        <v>433</v>
      </c>
      <c r="D10" s="378"/>
      <c r="E10" s="378"/>
      <c r="F10" s="268"/>
    </row>
    <row r="11" spans="1:6" s="257" customFormat="1" ht="14.1" customHeight="1" x14ac:dyDescent="0.3">
      <c r="A11" s="282"/>
      <c r="B11" s="282"/>
      <c r="C11" s="283"/>
      <c r="D11" s="284"/>
      <c r="E11" s="285"/>
      <c r="F11" s="268"/>
    </row>
    <row r="12" spans="1:6" s="257" customFormat="1" ht="14.1" customHeight="1" x14ac:dyDescent="0.35">
      <c r="A12" s="379" t="s">
        <v>462</v>
      </c>
      <c r="B12" s="380"/>
      <c r="C12" s="380"/>
      <c r="D12" s="380"/>
      <c r="E12" s="380"/>
      <c r="F12" s="268"/>
    </row>
    <row r="13" spans="1:6" s="257" customFormat="1" ht="14.1" customHeight="1" x14ac:dyDescent="0.3">
      <c r="A13" s="367"/>
      <c r="B13" s="368"/>
      <c r="C13" s="368"/>
      <c r="D13" s="368"/>
      <c r="E13" s="368"/>
      <c r="F13" s="286"/>
    </row>
    <row r="14" spans="1:6" s="257" customFormat="1" ht="12.9" customHeight="1" x14ac:dyDescent="0.3">
      <c r="A14" s="369" t="s">
        <v>0</v>
      </c>
      <c r="B14" s="369" t="s">
        <v>2</v>
      </c>
      <c r="C14" s="371" t="s">
        <v>208</v>
      </c>
      <c r="D14" s="371" t="s">
        <v>209</v>
      </c>
      <c r="E14" s="373" t="s">
        <v>210</v>
      </c>
      <c r="F14" s="287"/>
    </row>
    <row r="15" spans="1:6" ht="12" customHeight="1" x14ac:dyDescent="0.3">
      <c r="A15" s="370"/>
      <c r="B15" s="370"/>
      <c r="C15" s="372"/>
      <c r="D15" s="372"/>
      <c r="E15" s="374"/>
      <c r="F15" s="30"/>
    </row>
    <row r="16" spans="1:6" ht="14.25" customHeight="1" x14ac:dyDescent="0.3">
      <c r="A16" s="370"/>
      <c r="B16" s="370"/>
      <c r="C16" s="372"/>
      <c r="D16" s="372"/>
      <c r="E16" s="374"/>
      <c r="F16" s="30"/>
    </row>
    <row r="17" spans="1:6" ht="14.25" customHeight="1" thickBot="1" x14ac:dyDescent="0.35">
      <c r="A17" s="288">
        <v>1</v>
      </c>
      <c r="B17" s="289">
        <v>3</v>
      </c>
      <c r="C17" s="290" t="s">
        <v>3</v>
      </c>
      <c r="D17" s="290" t="s">
        <v>4</v>
      </c>
      <c r="E17" s="290" t="s">
        <v>5</v>
      </c>
      <c r="F17" s="30"/>
    </row>
    <row r="18" spans="1:6" ht="17.25" customHeight="1" x14ac:dyDescent="0.3">
      <c r="A18" s="291" t="s">
        <v>6</v>
      </c>
      <c r="B18" s="292" t="s">
        <v>7</v>
      </c>
      <c r="C18" s="293">
        <f>C20+'приложение 2'!C99</f>
        <v>89842936</v>
      </c>
      <c r="D18" s="293">
        <f>D20+'приложение 2'!D99</f>
        <v>90856073.370000005</v>
      </c>
      <c r="E18" s="294">
        <f>D18/C18*100</f>
        <v>101.12767615920299</v>
      </c>
      <c r="F18" s="30"/>
    </row>
    <row r="19" spans="1:6" ht="15" customHeight="1" x14ac:dyDescent="0.3">
      <c r="A19" s="295" t="s">
        <v>8</v>
      </c>
      <c r="B19" s="296"/>
      <c r="C19" s="297"/>
      <c r="D19" s="297"/>
      <c r="E19" s="298"/>
      <c r="F19" s="30"/>
    </row>
    <row r="20" spans="1:6" x14ac:dyDescent="0.3">
      <c r="A20" s="161" t="s">
        <v>9</v>
      </c>
      <c r="B20" s="175" t="s">
        <v>479</v>
      </c>
      <c r="C20" s="176">
        <f>C21+C28+C38+C42+C51+C58+C65+C71+C78</f>
        <v>30131700</v>
      </c>
      <c r="D20" s="176">
        <f>D21+D28+D38+D42+D51+D58+D65+D71+D78</f>
        <v>32506658.460000001</v>
      </c>
      <c r="E20" s="177">
        <f t="shared" ref="E20:E23" si="0">D20/C20*100</f>
        <v>107.88192654247852</v>
      </c>
      <c r="F20" s="30"/>
    </row>
    <row r="21" spans="1:6" x14ac:dyDescent="0.3">
      <c r="A21" s="161" t="s">
        <v>33</v>
      </c>
      <c r="B21" s="175" t="s">
        <v>480</v>
      </c>
      <c r="C21" s="176">
        <f>C22</f>
        <v>14690000</v>
      </c>
      <c r="D21" s="176">
        <f>D22</f>
        <v>16991525.550000001</v>
      </c>
      <c r="E21" s="177">
        <f t="shared" si="0"/>
        <v>115.66729441797141</v>
      </c>
      <c r="F21" s="30"/>
    </row>
    <row r="22" spans="1:6" x14ac:dyDescent="0.3">
      <c r="A22" s="161" t="s">
        <v>35</v>
      </c>
      <c r="B22" s="175" t="s">
        <v>481</v>
      </c>
      <c r="C22" s="176">
        <v>14690000</v>
      </c>
      <c r="D22" s="176">
        <f>D23+D24+D25+D26+D27</f>
        <v>16991525.550000001</v>
      </c>
      <c r="E22" s="177">
        <f t="shared" si="0"/>
        <v>115.66729441797141</v>
      </c>
      <c r="F22" s="30"/>
    </row>
    <row r="23" spans="1:6" ht="83.4" x14ac:dyDescent="0.3">
      <c r="A23" s="161" t="s">
        <v>37</v>
      </c>
      <c r="B23" s="175" t="s">
        <v>38</v>
      </c>
      <c r="C23" s="176">
        <v>14524000</v>
      </c>
      <c r="D23" s="176">
        <v>16817272.059999999</v>
      </c>
      <c r="E23" s="177">
        <f t="shared" si="0"/>
        <v>115.78953497659046</v>
      </c>
      <c r="F23" s="30"/>
    </row>
    <row r="24" spans="1:6" ht="124.8" x14ac:dyDescent="0.3">
      <c r="A24" s="161" t="s">
        <v>49</v>
      </c>
      <c r="B24" s="175" t="s">
        <v>50</v>
      </c>
      <c r="C24" s="176">
        <v>76000</v>
      </c>
      <c r="D24" s="176">
        <v>64954.15</v>
      </c>
      <c r="E24" s="177">
        <f>D24/C24*100</f>
        <v>85.465986842105266</v>
      </c>
      <c r="F24" s="30"/>
    </row>
    <row r="25" spans="1:6" ht="55.8" x14ac:dyDescent="0.3">
      <c r="A25" s="161" t="s">
        <v>57</v>
      </c>
      <c r="B25" s="175" t="s">
        <v>58</v>
      </c>
      <c r="C25" s="176">
        <v>60000</v>
      </c>
      <c r="D25" s="176">
        <v>55603.17</v>
      </c>
      <c r="E25" s="177">
        <f>D25/C25*100</f>
        <v>92.671949999999995</v>
      </c>
      <c r="F25" s="30"/>
    </row>
    <row r="26" spans="1:6" ht="97.2" x14ac:dyDescent="0.3">
      <c r="A26" s="161" t="s">
        <v>65</v>
      </c>
      <c r="B26" s="175" t="s">
        <v>66</v>
      </c>
      <c r="C26" s="176">
        <v>30000</v>
      </c>
      <c r="D26" s="176">
        <v>25582.6</v>
      </c>
      <c r="E26" s="177">
        <f t="shared" ref="E26:E44" si="1">D26/C26*100</f>
        <v>85.275333333333322</v>
      </c>
      <c r="F26" s="30"/>
    </row>
    <row r="27" spans="1:6" ht="152.4" x14ac:dyDescent="0.3">
      <c r="A27" s="161" t="s">
        <v>463</v>
      </c>
      <c r="B27" s="175" t="s">
        <v>70</v>
      </c>
      <c r="C27" s="176">
        <v>0</v>
      </c>
      <c r="D27" s="176">
        <v>28113.57</v>
      </c>
      <c r="E27" s="177" t="e">
        <f t="shared" si="1"/>
        <v>#DIV/0!</v>
      </c>
      <c r="F27" s="30"/>
    </row>
    <row r="28" spans="1:6" ht="42" x14ac:dyDescent="0.3">
      <c r="A28" s="161" t="s">
        <v>12</v>
      </c>
      <c r="B28" s="175" t="s">
        <v>482</v>
      </c>
      <c r="C28" s="176">
        <f>C29</f>
        <v>5552600</v>
      </c>
      <c r="D28" s="176">
        <f>D29</f>
        <v>5601663.8000000007</v>
      </c>
      <c r="E28" s="177">
        <f t="shared" ref="E28:E37" si="2">D28/C28*100</f>
        <v>100.88361848503405</v>
      </c>
      <c r="F28" s="30"/>
    </row>
    <row r="29" spans="1:6" ht="42" x14ac:dyDescent="0.3">
      <c r="A29" s="161" t="s">
        <v>14</v>
      </c>
      <c r="B29" s="175" t="s">
        <v>464</v>
      </c>
      <c r="C29" s="176">
        <f>C30+C32+C34+C36</f>
        <v>5552600</v>
      </c>
      <c r="D29" s="176">
        <f>D30+D32+D34+D36</f>
        <v>5601663.8000000007</v>
      </c>
      <c r="E29" s="177">
        <f t="shared" si="2"/>
        <v>100.88361848503405</v>
      </c>
      <c r="F29" s="30"/>
    </row>
    <row r="30" spans="1:6" ht="83.4" x14ac:dyDescent="0.3">
      <c r="A30" s="161" t="s">
        <v>16</v>
      </c>
      <c r="B30" s="175" t="s">
        <v>465</v>
      </c>
      <c r="C30" s="176">
        <f>C31</f>
        <v>2860500</v>
      </c>
      <c r="D30" s="176">
        <f>D31</f>
        <v>2902527.31</v>
      </c>
      <c r="E30" s="177">
        <f t="shared" si="2"/>
        <v>101.46922950533124</v>
      </c>
      <c r="F30" s="30"/>
    </row>
    <row r="31" spans="1:6" ht="138.6" x14ac:dyDescent="0.3">
      <c r="A31" s="161" t="s">
        <v>18</v>
      </c>
      <c r="B31" s="175" t="s">
        <v>466</v>
      </c>
      <c r="C31" s="176">
        <v>2860500</v>
      </c>
      <c r="D31" s="176">
        <v>2902527.31</v>
      </c>
      <c r="E31" s="177">
        <f t="shared" si="2"/>
        <v>101.46922950533124</v>
      </c>
      <c r="F31" s="30"/>
    </row>
    <row r="32" spans="1:6" ht="97.2" x14ac:dyDescent="0.3">
      <c r="A32" s="161" t="s">
        <v>20</v>
      </c>
      <c r="B32" s="175" t="s">
        <v>467</v>
      </c>
      <c r="C32" s="176">
        <f>C33</f>
        <v>14800</v>
      </c>
      <c r="D32" s="176">
        <f>D33</f>
        <v>15159.62</v>
      </c>
      <c r="E32" s="177">
        <f t="shared" si="2"/>
        <v>102.42986486486487</v>
      </c>
      <c r="F32" s="30"/>
    </row>
    <row r="33" spans="1:6" ht="152.4" x14ac:dyDescent="0.3">
      <c r="A33" s="161" t="s">
        <v>22</v>
      </c>
      <c r="B33" s="175" t="s">
        <v>468</v>
      </c>
      <c r="C33" s="176">
        <v>14800</v>
      </c>
      <c r="D33" s="176">
        <v>15159.62</v>
      </c>
      <c r="E33" s="177">
        <f t="shared" si="2"/>
        <v>102.42986486486487</v>
      </c>
      <c r="F33" s="30"/>
    </row>
    <row r="34" spans="1:6" ht="83.4" x14ac:dyDescent="0.3">
      <c r="A34" s="161" t="s">
        <v>24</v>
      </c>
      <c r="B34" s="175" t="s">
        <v>469</v>
      </c>
      <c r="C34" s="176">
        <f>C35</f>
        <v>2994100</v>
      </c>
      <c r="D34" s="176">
        <f>D35</f>
        <v>2999988.55</v>
      </c>
      <c r="E34" s="177">
        <f t="shared" si="2"/>
        <v>100.19667178784944</v>
      </c>
      <c r="F34" s="30"/>
    </row>
    <row r="35" spans="1:6" ht="138.6" x14ac:dyDescent="0.3">
      <c r="A35" s="161" t="s">
        <v>26</v>
      </c>
      <c r="B35" s="175" t="s">
        <v>470</v>
      </c>
      <c r="C35" s="176">
        <v>2994100</v>
      </c>
      <c r="D35" s="176">
        <v>2999988.55</v>
      </c>
      <c r="E35" s="177">
        <f t="shared" si="2"/>
        <v>100.19667178784944</v>
      </c>
      <c r="F35" s="30"/>
    </row>
    <row r="36" spans="1:6" ht="83.4" x14ac:dyDescent="0.3">
      <c r="A36" s="161" t="s">
        <v>28</v>
      </c>
      <c r="B36" s="175" t="s">
        <v>471</v>
      </c>
      <c r="C36" s="176">
        <f>C37</f>
        <v>-316800</v>
      </c>
      <c r="D36" s="176">
        <f>D37</f>
        <v>-316011.68</v>
      </c>
      <c r="E36" s="177">
        <f t="shared" si="2"/>
        <v>99.75116161616161</v>
      </c>
      <c r="F36" s="30"/>
    </row>
    <row r="37" spans="1:6" ht="138.6" x14ac:dyDescent="0.3">
      <c r="A37" s="161" t="s">
        <v>30</v>
      </c>
      <c r="B37" s="175" t="s">
        <v>472</v>
      </c>
      <c r="C37" s="176">
        <v>-316800</v>
      </c>
      <c r="D37" s="176">
        <v>-316011.68</v>
      </c>
      <c r="E37" s="177">
        <f t="shared" si="2"/>
        <v>99.75116161616161</v>
      </c>
      <c r="F37" s="30"/>
    </row>
    <row r="38" spans="1:6" x14ac:dyDescent="0.3">
      <c r="A38" s="161" t="s">
        <v>73</v>
      </c>
      <c r="B38" s="175" t="s">
        <v>483</v>
      </c>
      <c r="C38" s="176">
        <f t="shared" ref="C38:D40" si="3">C39</f>
        <v>53000</v>
      </c>
      <c r="D38" s="176">
        <f t="shared" si="3"/>
        <v>53047</v>
      </c>
      <c r="E38" s="177">
        <f t="shared" si="1"/>
        <v>100.08867924528302</v>
      </c>
      <c r="F38" s="30"/>
    </row>
    <row r="39" spans="1:6" x14ac:dyDescent="0.3">
      <c r="A39" s="161" t="s">
        <v>75</v>
      </c>
      <c r="B39" s="175" t="s">
        <v>76</v>
      </c>
      <c r="C39" s="176">
        <f t="shared" si="3"/>
        <v>53000</v>
      </c>
      <c r="D39" s="176">
        <f t="shared" si="3"/>
        <v>53047</v>
      </c>
      <c r="E39" s="177">
        <f t="shared" si="1"/>
        <v>100.08867924528302</v>
      </c>
      <c r="F39" s="30"/>
    </row>
    <row r="40" spans="1:6" x14ac:dyDescent="0.3">
      <c r="A40" s="161" t="s">
        <v>75</v>
      </c>
      <c r="B40" s="175" t="s">
        <v>77</v>
      </c>
      <c r="C40" s="176">
        <f t="shared" si="3"/>
        <v>53000</v>
      </c>
      <c r="D40" s="176">
        <f t="shared" si="3"/>
        <v>53047</v>
      </c>
      <c r="E40" s="177">
        <f t="shared" si="1"/>
        <v>100.08867924528302</v>
      </c>
      <c r="F40" s="30"/>
    </row>
    <row r="41" spans="1:6" ht="55.8" x14ac:dyDescent="0.3">
      <c r="A41" s="161" t="s">
        <v>78</v>
      </c>
      <c r="B41" s="175" t="s">
        <v>79</v>
      </c>
      <c r="C41" s="176">
        <v>53000</v>
      </c>
      <c r="D41" s="176">
        <v>53047</v>
      </c>
      <c r="E41" s="177">
        <f t="shared" si="1"/>
        <v>100.08867924528302</v>
      </c>
      <c r="F41" s="30"/>
    </row>
    <row r="42" spans="1:6" x14ac:dyDescent="0.3">
      <c r="A42" s="161" t="s">
        <v>80</v>
      </c>
      <c r="B42" s="175" t="s">
        <v>484</v>
      </c>
      <c r="C42" s="176">
        <f>C43+C45</f>
        <v>6363000</v>
      </c>
      <c r="D42" s="176">
        <f>D43+D45</f>
        <v>6587785.8300000001</v>
      </c>
      <c r="E42" s="177">
        <f t="shared" si="1"/>
        <v>103.53270202734559</v>
      </c>
      <c r="F42" s="30"/>
    </row>
    <row r="43" spans="1:6" x14ac:dyDescent="0.3">
      <c r="A43" s="161" t="s">
        <v>82</v>
      </c>
      <c r="B43" s="175" t="s">
        <v>83</v>
      </c>
      <c r="C43" s="176">
        <f>C44</f>
        <v>895000</v>
      </c>
      <c r="D43" s="176">
        <f>D44</f>
        <v>961122.75</v>
      </c>
      <c r="E43" s="177">
        <f t="shared" si="1"/>
        <v>107.38801675977653</v>
      </c>
      <c r="F43" s="30"/>
    </row>
    <row r="44" spans="1:6" ht="55.8" x14ac:dyDescent="0.3">
      <c r="A44" s="161" t="s">
        <v>84</v>
      </c>
      <c r="B44" s="175" t="s">
        <v>85</v>
      </c>
      <c r="C44" s="176">
        <v>895000</v>
      </c>
      <c r="D44" s="176">
        <v>961122.75</v>
      </c>
      <c r="E44" s="177">
        <f t="shared" si="1"/>
        <v>107.38801675977653</v>
      </c>
      <c r="F44" s="30"/>
    </row>
    <row r="45" spans="1:6" x14ac:dyDescent="0.3">
      <c r="A45" s="161" t="s">
        <v>90</v>
      </c>
      <c r="B45" s="175" t="s">
        <v>91</v>
      </c>
      <c r="C45" s="176">
        <f>C46+C49</f>
        <v>5468000</v>
      </c>
      <c r="D45" s="176">
        <f>D46+D49</f>
        <v>5626663.0800000001</v>
      </c>
      <c r="E45" s="177">
        <f t="shared" ref="E45:E50" si="4">D45/C45*100</f>
        <v>102.9016656912948</v>
      </c>
      <c r="F45" s="30"/>
    </row>
    <row r="46" spans="1:6" x14ac:dyDescent="0.3">
      <c r="A46" s="161" t="s">
        <v>92</v>
      </c>
      <c r="B46" s="175" t="s">
        <v>93</v>
      </c>
      <c r="C46" s="176">
        <f>C47</f>
        <v>4715000</v>
      </c>
      <c r="D46" s="176">
        <f>D47+D48</f>
        <v>4739033.5999999996</v>
      </c>
      <c r="E46" s="177">
        <f t="shared" si="4"/>
        <v>100.50972640509013</v>
      </c>
      <c r="F46" s="30"/>
    </row>
    <row r="47" spans="1:6" ht="42" x14ac:dyDescent="0.3">
      <c r="A47" s="161" t="s">
        <v>94</v>
      </c>
      <c r="B47" s="175" t="s">
        <v>95</v>
      </c>
      <c r="C47" s="176">
        <v>4715000</v>
      </c>
      <c r="D47" s="176">
        <v>4739043.5999999996</v>
      </c>
      <c r="E47" s="177">
        <f t="shared" si="4"/>
        <v>100.50993849416754</v>
      </c>
      <c r="F47" s="30"/>
    </row>
    <row r="48" spans="1:6" ht="83.4" hidden="1" x14ac:dyDescent="0.3">
      <c r="A48" s="161" t="s">
        <v>473</v>
      </c>
      <c r="B48" s="175" t="s">
        <v>474</v>
      </c>
      <c r="C48" s="176">
        <v>0</v>
      </c>
      <c r="D48" s="176">
        <v>-10</v>
      </c>
      <c r="E48" s="177" t="e">
        <f t="shared" si="4"/>
        <v>#DIV/0!</v>
      </c>
      <c r="F48" s="30"/>
    </row>
    <row r="49" spans="1:6" x14ac:dyDescent="0.3">
      <c r="A49" s="161" t="s">
        <v>100</v>
      </c>
      <c r="B49" s="175" t="s">
        <v>101</v>
      </c>
      <c r="C49" s="176">
        <f>C50</f>
        <v>753000</v>
      </c>
      <c r="D49" s="176">
        <f>D50</f>
        <v>887629.48</v>
      </c>
      <c r="E49" s="177">
        <f t="shared" si="4"/>
        <v>117.87908100929614</v>
      </c>
      <c r="F49" s="30"/>
    </row>
    <row r="50" spans="1:6" ht="42" x14ac:dyDescent="0.3">
      <c r="A50" s="161" t="s">
        <v>102</v>
      </c>
      <c r="B50" s="175" t="s">
        <v>103</v>
      </c>
      <c r="C50" s="176">
        <v>753000</v>
      </c>
      <c r="D50" s="176">
        <v>887629.48</v>
      </c>
      <c r="E50" s="177">
        <f t="shared" si="4"/>
        <v>117.87908100929614</v>
      </c>
      <c r="F50" s="30"/>
    </row>
    <row r="51" spans="1:6" ht="55.8" x14ac:dyDescent="0.3">
      <c r="A51" s="161" t="s">
        <v>109</v>
      </c>
      <c r="B51" s="175" t="s">
        <v>485</v>
      </c>
      <c r="C51" s="254">
        <f>C52+C55</f>
        <v>1345000</v>
      </c>
      <c r="D51" s="254">
        <f>D52+D55</f>
        <v>1038673.74</v>
      </c>
      <c r="E51" s="177">
        <f t="shared" ref="E51:E84" si="5">D51/C51*100</f>
        <v>77.224813382899626</v>
      </c>
      <c r="F51" s="30"/>
    </row>
    <row r="52" spans="1:6" ht="97.2" x14ac:dyDescent="0.3">
      <c r="A52" s="161" t="s">
        <v>111</v>
      </c>
      <c r="B52" s="175" t="s">
        <v>112</v>
      </c>
      <c r="C52" s="176">
        <f>C53</f>
        <v>1245000</v>
      </c>
      <c r="D52" s="176">
        <f>D53</f>
        <v>964963.87</v>
      </c>
      <c r="E52" s="177">
        <f t="shared" si="5"/>
        <v>77.507138152610437</v>
      </c>
      <c r="F52" s="30"/>
    </row>
    <row r="53" spans="1:6" ht="69.599999999999994" x14ac:dyDescent="0.3">
      <c r="A53" s="161" t="s">
        <v>113</v>
      </c>
      <c r="B53" s="175" t="s">
        <v>114</v>
      </c>
      <c r="C53" s="176">
        <f>C54</f>
        <v>1245000</v>
      </c>
      <c r="D53" s="176">
        <f>D54</f>
        <v>964963.87</v>
      </c>
      <c r="E53" s="177">
        <f t="shared" si="5"/>
        <v>77.507138152610437</v>
      </c>
      <c r="F53" s="30"/>
    </row>
    <row r="54" spans="1:6" ht="97.2" x14ac:dyDescent="0.3">
      <c r="A54" s="161" t="s">
        <v>115</v>
      </c>
      <c r="B54" s="175" t="s">
        <v>116</v>
      </c>
      <c r="C54" s="176">
        <v>1245000</v>
      </c>
      <c r="D54" s="176">
        <v>964963.87</v>
      </c>
      <c r="E54" s="177">
        <f t="shared" si="5"/>
        <v>77.507138152610437</v>
      </c>
      <c r="F54" s="30"/>
    </row>
    <row r="55" spans="1:6" ht="97.2" x14ac:dyDescent="0.3">
      <c r="A55" s="161" t="s">
        <v>117</v>
      </c>
      <c r="B55" s="175" t="s">
        <v>118</v>
      </c>
      <c r="C55" s="176">
        <f>C56</f>
        <v>100000</v>
      </c>
      <c r="D55" s="176">
        <f>D56</f>
        <v>73709.87</v>
      </c>
      <c r="E55" s="177">
        <f t="shared" si="5"/>
        <v>73.709869999999995</v>
      </c>
      <c r="F55" s="30"/>
    </row>
    <row r="56" spans="1:6" ht="97.2" x14ac:dyDescent="0.3">
      <c r="A56" s="161" t="s">
        <v>119</v>
      </c>
      <c r="B56" s="175" t="s">
        <v>120</v>
      </c>
      <c r="C56" s="176">
        <f>C57</f>
        <v>100000</v>
      </c>
      <c r="D56" s="176">
        <f>D57</f>
        <v>73709.87</v>
      </c>
      <c r="E56" s="177">
        <f t="shared" si="5"/>
        <v>73.709869999999995</v>
      </c>
      <c r="F56" s="30"/>
    </row>
    <row r="57" spans="1:6" ht="97.2" x14ac:dyDescent="0.3">
      <c r="A57" s="161" t="s">
        <v>121</v>
      </c>
      <c r="B57" s="175" t="s">
        <v>122</v>
      </c>
      <c r="C57" s="176">
        <v>100000</v>
      </c>
      <c r="D57" s="176">
        <v>73709.87</v>
      </c>
      <c r="E57" s="177">
        <f t="shared" si="5"/>
        <v>73.709869999999995</v>
      </c>
      <c r="F57" s="30"/>
    </row>
    <row r="58" spans="1:6" ht="28.2" x14ac:dyDescent="0.3">
      <c r="A58" s="161" t="s">
        <v>123</v>
      </c>
      <c r="B58" s="175" t="s">
        <v>486</v>
      </c>
      <c r="C58" s="254">
        <f>C59+C62</f>
        <v>131000</v>
      </c>
      <c r="D58" s="176">
        <f>D59+D62</f>
        <v>153931.44</v>
      </c>
      <c r="E58" s="177">
        <f t="shared" si="5"/>
        <v>117.50491603053435</v>
      </c>
      <c r="F58" s="30"/>
    </row>
    <row r="59" spans="1:6" x14ac:dyDescent="0.3">
      <c r="A59" s="161" t="s">
        <v>125</v>
      </c>
      <c r="B59" s="175" t="s">
        <v>126</v>
      </c>
      <c r="C59" s="176">
        <f>C60</f>
        <v>106000</v>
      </c>
      <c r="D59" s="176">
        <f>D60</f>
        <v>131832.35</v>
      </c>
      <c r="E59" s="177">
        <f t="shared" si="5"/>
        <v>124.37014150943398</v>
      </c>
      <c r="F59" s="30"/>
    </row>
    <row r="60" spans="1:6" ht="28.2" x14ac:dyDescent="0.3">
      <c r="A60" s="161" t="s">
        <v>127</v>
      </c>
      <c r="B60" s="175" t="s">
        <v>128</v>
      </c>
      <c r="C60" s="176">
        <f>C61</f>
        <v>106000</v>
      </c>
      <c r="D60" s="176">
        <f>D61</f>
        <v>131832.35</v>
      </c>
      <c r="E60" s="177">
        <f t="shared" si="5"/>
        <v>124.37014150943398</v>
      </c>
      <c r="F60" s="30"/>
    </row>
    <row r="61" spans="1:6" ht="42" x14ac:dyDescent="0.3">
      <c r="A61" s="161" t="s">
        <v>129</v>
      </c>
      <c r="B61" s="175" t="s">
        <v>130</v>
      </c>
      <c r="C61" s="176">
        <v>106000</v>
      </c>
      <c r="D61" s="176">
        <v>131832.35</v>
      </c>
      <c r="E61" s="177">
        <f t="shared" si="5"/>
        <v>124.37014150943398</v>
      </c>
      <c r="F61" s="30"/>
    </row>
    <row r="62" spans="1:6" x14ac:dyDescent="0.3">
      <c r="A62" s="161" t="s">
        <v>131</v>
      </c>
      <c r="B62" s="175" t="s">
        <v>132</v>
      </c>
      <c r="C62" s="176">
        <f>C63</f>
        <v>25000</v>
      </c>
      <c r="D62" s="176">
        <f>D63</f>
        <v>22099.09</v>
      </c>
      <c r="E62" s="177">
        <f t="shared" si="5"/>
        <v>88.396360000000001</v>
      </c>
      <c r="F62" s="30"/>
    </row>
    <row r="63" spans="1:6" ht="42" x14ac:dyDescent="0.3">
      <c r="A63" s="161" t="s">
        <v>133</v>
      </c>
      <c r="B63" s="175" t="s">
        <v>134</v>
      </c>
      <c r="C63" s="176">
        <v>25000</v>
      </c>
      <c r="D63" s="176">
        <f>D64</f>
        <v>22099.09</v>
      </c>
      <c r="E63" s="177">
        <f t="shared" si="5"/>
        <v>88.396360000000001</v>
      </c>
      <c r="F63" s="30"/>
    </row>
    <row r="64" spans="1:6" ht="42" x14ac:dyDescent="0.3">
      <c r="A64" s="161" t="s">
        <v>135</v>
      </c>
      <c r="B64" s="175" t="s">
        <v>136</v>
      </c>
      <c r="C64" s="176">
        <v>25000</v>
      </c>
      <c r="D64" s="176">
        <v>22099.09</v>
      </c>
      <c r="E64" s="177">
        <f t="shared" si="5"/>
        <v>88.396360000000001</v>
      </c>
      <c r="F64" s="30"/>
    </row>
    <row r="65" spans="1:6" ht="28.2" x14ac:dyDescent="0.3">
      <c r="A65" s="161" t="s">
        <v>137</v>
      </c>
      <c r="B65" s="175" t="s">
        <v>487</v>
      </c>
      <c r="C65" s="254">
        <f>C66</f>
        <v>1429400</v>
      </c>
      <c r="D65" s="176">
        <f>D66</f>
        <v>1432469.35</v>
      </c>
      <c r="E65" s="177">
        <f t="shared" si="5"/>
        <v>100.21472995662518</v>
      </c>
      <c r="F65" s="30"/>
    </row>
    <row r="66" spans="1:6" ht="42" x14ac:dyDescent="0.3">
      <c r="A66" s="161" t="s">
        <v>139</v>
      </c>
      <c r="B66" s="175" t="s">
        <v>140</v>
      </c>
      <c r="C66" s="176">
        <f>C67+C69</f>
        <v>1429400</v>
      </c>
      <c r="D66" s="176">
        <f>D67+D69</f>
        <v>1432469.35</v>
      </c>
      <c r="E66" s="177">
        <f t="shared" si="5"/>
        <v>100.21472995662518</v>
      </c>
      <c r="F66" s="30"/>
    </row>
    <row r="67" spans="1:6" ht="42" x14ac:dyDescent="0.3">
      <c r="A67" s="161" t="s">
        <v>141</v>
      </c>
      <c r="B67" s="175" t="s">
        <v>142</v>
      </c>
      <c r="C67" s="176">
        <f>C68</f>
        <v>92000</v>
      </c>
      <c r="D67" s="176">
        <f>D68</f>
        <v>95088.52</v>
      </c>
      <c r="E67" s="177">
        <f t="shared" si="5"/>
        <v>103.35708695652175</v>
      </c>
      <c r="F67" s="30"/>
    </row>
    <row r="68" spans="1:6" ht="55.8" x14ac:dyDescent="0.3">
      <c r="A68" s="161" t="s">
        <v>143</v>
      </c>
      <c r="B68" s="175" t="s">
        <v>144</v>
      </c>
      <c r="C68" s="176">
        <v>92000</v>
      </c>
      <c r="D68" s="176">
        <v>95088.52</v>
      </c>
      <c r="E68" s="177">
        <f t="shared" si="5"/>
        <v>103.35708695652175</v>
      </c>
      <c r="F68" s="30"/>
    </row>
    <row r="69" spans="1:6" ht="55.8" x14ac:dyDescent="0.3">
      <c r="A69" s="224" t="s">
        <v>475</v>
      </c>
      <c r="B69" s="175" t="s">
        <v>478</v>
      </c>
      <c r="C69" s="176">
        <f>C70</f>
        <v>1337400</v>
      </c>
      <c r="D69" s="176">
        <f>D70</f>
        <v>1337380.83</v>
      </c>
      <c r="E69" s="177">
        <f t="shared" ref="E69:E70" si="6">D69/C69*100</f>
        <v>99.998566621803505</v>
      </c>
      <c r="F69" s="30"/>
    </row>
    <row r="70" spans="1:6" ht="69.599999999999994" x14ac:dyDescent="0.3">
      <c r="A70" s="224" t="s">
        <v>476</v>
      </c>
      <c r="B70" s="175" t="s">
        <v>477</v>
      </c>
      <c r="C70" s="176">
        <v>1337400</v>
      </c>
      <c r="D70" s="176">
        <v>1337380.83</v>
      </c>
      <c r="E70" s="177">
        <f t="shared" si="6"/>
        <v>99.998566621803505</v>
      </c>
      <c r="F70" s="30"/>
    </row>
    <row r="71" spans="1:6" s="309" customFormat="1" ht="28.2" x14ac:dyDescent="0.3">
      <c r="A71" s="305" t="s">
        <v>145</v>
      </c>
      <c r="B71" s="306" t="s">
        <v>488</v>
      </c>
      <c r="C71" s="254">
        <f>C72+C74+C77</f>
        <v>123500</v>
      </c>
      <c r="D71" s="254">
        <f>D72+D74+D77</f>
        <v>134456.85</v>
      </c>
      <c r="E71" s="307">
        <f t="shared" si="5"/>
        <v>108.87194331983807</v>
      </c>
      <c r="F71" s="308"/>
    </row>
    <row r="72" spans="1:6" ht="42" x14ac:dyDescent="0.3">
      <c r="A72" s="161" t="s">
        <v>147</v>
      </c>
      <c r="B72" s="175" t="s">
        <v>148</v>
      </c>
      <c r="C72" s="176">
        <f>C73</f>
        <v>7500</v>
      </c>
      <c r="D72" s="176">
        <f>D73</f>
        <v>7449.44</v>
      </c>
      <c r="E72" s="177">
        <f t="shared" si="5"/>
        <v>99.325866666666656</v>
      </c>
      <c r="F72" s="30"/>
    </row>
    <row r="73" spans="1:6" ht="55.8" x14ac:dyDescent="0.3">
      <c r="A73" s="161" t="s">
        <v>149</v>
      </c>
      <c r="B73" s="175" t="s">
        <v>150</v>
      </c>
      <c r="C73" s="176">
        <v>7500</v>
      </c>
      <c r="D73" s="176">
        <v>7449.44</v>
      </c>
      <c r="E73" s="177">
        <f t="shared" si="5"/>
        <v>99.325866666666656</v>
      </c>
      <c r="F73" s="30"/>
    </row>
    <row r="74" spans="1:6" ht="124.8" x14ac:dyDescent="0.3">
      <c r="A74" s="161" t="s">
        <v>151</v>
      </c>
      <c r="B74" s="175" t="s">
        <v>152</v>
      </c>
      <c r="C74" s="176">
        <f>C75</f>
        <v>3000</v>
      </c>
      <c r="D74" s="176">
        <f>D75</f>
        <v>2531.2399999999998</v>
      </c>
      <c r="E74" s="177">
        <f t="shared" si="5"/>
        <v>84.37466666666667</v>
      </c>
      <c r="F74" s="30"/>
    </row>
    <row r="75" spans="1:6" ht="69.599999999999994" x14ac:dyDescent="0.3">
      <c r="A75" s="161" t="s">
        <v>153</v>
      </c>
      <c r="B75" s="175" t="s">
        <v>154</v>
      </c>
      <c r="C75" s="176">
        <f>C76</f>
        <v>3000</v>
      </c>
      <c r="D75" s="176">
        <f>D76</f>
        <v>2531.2399999999998</v>
      </c>
      <c r="E75" s="177">
        <f t="shared" si="5"/>
        <v>84.37466666666667</v>
      </c>
      <c r="F75" s="30"/>
    </row>
    <row r="76" spans="1:6" ht="83.4" x14ac:dyDescent="0.3">
      <c r="A76" s="161" t="s">
        <v>155</v>
      </c>
      <c r="B76" s="175" t="s">
        <v>156</v>
      </c>
      <c r="C76" s="176">
        <v>3000</v>
      </c>
      <c r="D76" s="176">
        <v>2531.2399999999998</v>
      </c>
      <c r="E76" s="177">
        <f t="shared" si="5"/>
        <v>84.37466666666667</v>
      </c>
      <c r="F76" s="30"/>
    </row>
    <row r="77" spans="1:6" ht="138.6" x14ac:dyDescent="0.3">
      <c r="A77" s="161" t="s">
        <v>489</v>
      </c>
      <c r="B77" s="175" t="s">
        <v>490</v>
      </c>
      <c r="C77" s="176">
        <v>113000</v>
      </c>
      <c r="D77" s="176">
        <v>124476.17</v>
      </c>
      <c r="E77" s="177">
        <f>D77/C77*100</f>
        <v>110.15590265486725</v>
      </c>
      <c r="F77" s="30"/>
    </row>
    <row r="78" spans="1:6" s="100" customFormat="1" ht="28.2" x14ac:dyDescent="0.3">
      <c r="A78" s="226" t="s">
        <v>436</v>
      </c>
      <c r="B78" s="224" t="s">
        <v>491</v>
      </c>
      <c r="C78" s="254">
        <f>C79+C81</f>
        <v>444200</v>
      </c>
      <c r="D78" s="176">
        <f>D79+D81</f>
        <v>513104.9</v>
      </c>
      <c r="E78" s="177">
        <f t="shared" si="5"/>
        <v>115.5121341737956</v>
      </c>
      <c r="F78" s="225">
        <v>54704</v>
      </c>
    </row>
    <row r="79" spans="1:6" s="100" customFormat="1" x14ac:dyDescent="0.3">
      <c r="A79" s="160" t="s">
        <v>494</v>
      </c>
      <c r="B79" s="310" t="s">
        <v>496</v>
      </c>
      <c r="C79" s="176">
        <f>C80</f>
        <v>0</v>
      </c>
      <c r="D79" s="176">
        <f>D80</f>
        <v>68904.899999999994</v>
      </c>
      <c r="E79" s="177" t="e">
        <f t="shared" si="5"/>
        <v>#DIV/0!</v>
      </c>
      <c r="F79" s="225"/>
    </row>
    <row r="80" spans="1:6" s="100" customFormat="1" ht="28.2" x14ac:dyDescent="0.3">
      <c r="A80" s="160" t="s">
        <v>495</v>
      </c>
      <c r="B80" s="310" t="s">
        <v>497</v>
      </c>
      <c r="C80" s="176">
        <v>0</v>
      </c>
      <c r="D80" s="176">
        <v>68904.899999999994</v>
      </c>
      <c r="E80" s="177" t="e">
        <f t="shared" si="5"/>
        <v>#DIV/0!</v>
      </c>
      <c r="F80" s="225"/>
    </row>
    <row r="81" spans="1:6" s="100" customFormat="1" ht="28.2" x14ac:dyDescent="0.3">
      <c r="A81" s="226" t="s">
        <v>437</v>
      </c>
      <c r="B81" s="224" t="s">
        <v>434</v>
      </c>
      <c r="C81" s="176">
        <f>C82</f>
        <v>444200</v>
      </c>
      <c r="D81" s="176">
        <f>D82</f>
        <v>444200</v>
      </c>
      <c r="E81" s="177">
        <f t="shared" si="5"/>
        <v>100</v>
      </c>
      <c r="F81" s="225">
        <v>54704</v>
      </c>
    </row>
    <row r="82" spans="1:6" s="100" customFormat="1" ht="28.2" x14ac:dyDescent="0.3">
      <c r="A82" s="226" t="s">
        <v>438</v>
      </c>
      <c r="B82" s="224" t="s">
        <v>435</v>
      </c>
      <c r="C82" s="176">
        <f>C83+C84</f>
        <v>444200</v>
      </c>
      <c r="D82" s="176">
        <f>D83+D84</f>
        <v>444200</v>
      </c>
      <c r="E82" s="177">
        <f t="shared" si="5"/>
        <v>100</v>
      </c>
      <c r="F82" s="225">
        <v>54704</v>
      </c>
    </row>
    <row r="83" spans="1:6" s="100" customFormat="1" ht="28.2" x14ac:dyDescent="0.3">
      <c r="A83" s="226" t="s">
        <v>438</v>
      </c>
      <c r="B83" s="224" t="s">
        <v>492</v>
      </c>
      <c r="C83" s="176">
        <v>222100</v>
      </c>
      <c r="D83" s="176">
        <v>222100</v>
      </c>
      <c r="E83" s="177">
        <f t="shared" si="5"/>
        <v>100</v>
      </c>
      <c r="F83" s="225">
        <v>54704</v>
      </c>
    </row>
    <row r="84" spans="1:6" ht="28.2" x14ac:dyDescent="0.3">
      <c r="A84" s="226" t="s">
        <v>438</v>
      </c>
      <c r="B84" s="224" t="s">
        <v>493</v>
      </c>
      <c r="C84" s="176">
        <v>222100</v>
      </c>
      <c r="D84" s="176">
        <v>222100</v>
      </c>
      <c r="E84" s="177">
        <f t="shared" si="5"/>
        <v>100</v>
      </c>
      <c r="F84" s="30"/>
    </row>
    <row r="85" spans="1:6" ht="15" customHeight="1" x14ac:dyDescent="0.3">
      <c r="A85" s="299"/>
      <c r="B85" s="299"/>
      <c r="C85" s="300"/>
      <c r="D85" s="300"/>
      <c r="E85" s="300"/>
      <c r="F85" s="301"/>
    </row>
    <row r="86" spans="1:6" x14ac:dyDescent="0.3">
      <c r="A86" s="302"/>
      <c r="B86" s="302"/>
      <c r="C86" s="303"/>
      <c r="D86" s="303"/>
      <c r="E86" s="303"/>
    </row>
    <row r="87" spans="1:6" x14ac:dyDescent="0.3">
      <c r="A87" s="302"/>
      <c r="B87" s="302"/>
      <c r="C87" s="303"/>
      <c r="D87" s="303"/>
      <c r="E87" s="303"/>
    </row>
    <row r="88" spans="1:6" x14ac:dyDescent="0.3">
      <c r="A88" s="302"/>
      <c r="B88" s="302"/>
      <c r="C88" s="303"/>
      <c r="D88" s="303"/>
      <c r="E88" s="303"/>
    </row>
    <row r="89" spans="1:6" x14ac:dyDescent="0.3">
      <c r="A89" s="302"/>
      <c r="B89" s="302"/>
      <c r="C89" s="303"/>
      <c r="D89" s="303"/>
      <c r="E89" s="303"/>
    </row>
    <row r="90" spans="1:6" x14ac:dyDescent="0.3">
      <c r="A90" s="302"/>
      <c r="B90" s="302"/>
      <c r="C90" s="303"/>
      <c r="D90" s="303"/>
      <c r="E90" s="303"/>
    </row>
    <row r="91" spans="1:6" x14ac:dyDescent="0.3">
      <c r="A91" s="302"/>
      <c r="B91" s="302"/>
      <c r="C91" s="303"/>
      <c r="D91" s="303"/>
      <c r="E91" s="303"/>
    </row>
    <row r="92" spans="1:6" x14ac:dyDescent="0.3">
      <c r="A92" s="302"/>
      <c r="B92" s="302"/>
      <c r="C92" s="303"/>
      <c r="D92" s="303"/>
      <c r="E92" s="303"/>
    </row>
    <row r="93" spans="1:6" x14ac:dyDescent="0.3">
      <c r="A93" s="302"/>
      <c r="B93" s="302"/>
      <c r="C93" s="303"/>
      <c r="D93" s="303"/>
      <c r="E93" s="303"/>
    </row>
    <row r="94" spans="1:6" x14ac:dyDescent="0.3">
      <c r="A94" s="302"/>
      <c r="B94" s="302"/>
      <c r="C94" s="303"/>
      <c r="D94" s="303"/>
      <c r="E94" s="303"/>
    </row>
    <row r="95" spans="1:6" x14ac:dyDescent="0.3">
      <c r="A95" s="302"/>
      <c r="B95" s="302"/>
      <c r="C95" s="303"/>
      <c r="D95" s="303"/>
      <c r="E95" s="303"/>
    </row>
    <row r="96" spans="1:6" x14ac:dyDescent="0.3">
      <c r="A96" s="302"/>
      <c r="B96" s="302"/>
      <c r="C96" s="303"/>
      <c r="D96" s="303"/>
      <c r="E96" s="303"/>
    </row>
    <row r="97" spans="1:5" x14ac:dyDescent="0.3">
      <c r="A97" s="302"/>
      <c r="B97" s="302"/>
      <c r="C97" s="303"/>
      <c r="D97" s="303"/>
      <c r="E97" s="303"/>
    </row>
    <row r="98" spans="1:5" x14ac:dyDescent="0.3">
      <c r="A98" s="302"/>
      <c r="B98" s="302"/>
      <c r="C98" s="303"/>
      <c r="D98" s="303"/>
      <c r="E98" s="303"/>
    </row>
    <row r="99" spans="1:5" x14ac:dyDescent="0.3">
      <c r="A99" s="302"/>
      <c r="B99" s="302"/>
      <c r="C99" s="303"/>
      <c r="D99" s="303"/>
      <c r="E99" s="303"/>
    </row>
    <row r="100" spans="1:5" x14ac:dyDescent="0.3">
      <c r="A100" s="302"/>
      <c r="B100" s="302"/>
      <c r="C100" s="303"/>
      <c r="D100" s="303"/>
      <c r="E100" s="303"/>
    </row>
    <row r="101" spans="1:5" x14ac:dyDescent="0.3">
      <c r="A101" s="302"/>
      <c r="B101" s="302"/>
      <c r="C101" s="303"/>
      <c r="D101" s="303"/>
      <c r="E101" s="303"/>
    </row>
    <row r="102" spans="1:5" x14ac:dyDescent="0.3">
      <c r="A102" s="302"/>
      <c r="B102" s="302"/>
      <c r="C102" s="303"/>
      <c r="D102" s="303"/>
      <c r="E102" s="303"/>
    </row>
    <row r="103" spans="1:5" x14ac:dyDescent="0.3">
      <c r="A103" s="302"/>
      <c r="B103" s="302"/>
      <c r="C103" s="303"/>
      <c r="D103" s="303"/>
      <c r="E103" s="303"/>
    </row>
    <row r="104" spans="1:5" x14ac:dyDescent="0.3">
      <c r="A104" s="302"/>
      <c r="B104" s="302"/>
      <c r="C104" s="303"/>
      <c r="D104" s="303"/>
      <c r="E104" s="303"/>
    </row>
    <row r="105" spans="1:5" x14ac:dyDescent="0.3">
      <c r="A105" s="302"/>
      <c r="B105" s="302"/>
      <c r="C105" s="303"/>
      <c r="D105" s="303"/>
      <c r="E105" s="303"/>
    </row>
    <row r="106" spans="1:5" x14ac:dyDescent="0.3">
      <c r="A106" s="302"/>
      <c r="B106" s="302"/>
      <c r="C106" s="303"/>
      <c r="D106" s="303"/>
      <c r="E106" s="303"/>
    </row>
    <row r="107" spans="1:5" x14ac:dyDescent="0.3">
      <c r="A107" s="302"/>
      <c r="B107" s="302"/>
      <c r="C107" s="303"/>
      <c r="D107" s="303"/>
      <c r="E107" s="303"/>
    </row>
    <row r="108" spans="1:5" x14ac:dyDescent="0.3">
      <c r="A108" s="302"/>
      <c r="B108" s="302"/>
      <c r="C108" s="303"/>
      <c r="D108" s="303"/>
      <c r="E108" s="303"/>
    </row>
    <row r="109" spans="1:5" x14ac:dyDescent="0.3">
      <c r="A109" s="302"/>
      <c r="B109" s="302"/>
      <c r="C109" s="303"/>
      <c r="D109" s="303"/>
      <c r="E109" s="303"/>
    </row>
    <row r="110" spans="1:5" x14ac:dyDescent="0.3">
      <c r="A110" s="302"/>
      <c r="B110" s="302"/>
      <c r="C110" s="303"/>
      <c r="D110" s="303"/>
      <c r="E110" s="303"/>
    </row>
    <row r="111" spans="1:5" x14ac:dyDescent="0.3">
      <c r="A111" s="302"/>
      <c r="B111" s="302"/>
      <c r="C111" s="303"/>
      <c r="D111" s="303"/>
      <c r="E111" s="303"/>
    </row>
    <row r="112" spans="1:5" x14ac:dyDescent="0.3">
      <c r="A112" s="302"/>
      <c r="B112" s="302"/>
      <c r="C112" s="303"/>
      <c r="D112" s="303"/>
      <c r="E112" s="303"/>
    </row>
    <row r="113" spans="1:5" x14ac:dyDescent="0.3">
      <c r="A113" s="302"/>
      <c r="B113" s="302"/>
      <c r="C113" s="303"/>
      <c r="D113" s="303"/>
      <c r="E113" s="303"/>
    </row>
    <row r="114" spans="1:5" x14ac:dyDescent="0.3">
      <c r="A114" s="302"/>
      <c r="B114" s="302"/>
      <c r="C114" s="303"/>
      <c r="D114" s="303"/>
      <c r="E114" s="303"/>
    </row>
    <row r="115" spans="1:5" x14ac:dyDescent="0.3">
      <c r="A115" s="302"/>
      <c r="B115" s="302"/>
      <c r="C115" s="303"/>
      <c r="D115" s="303"/>
      <c r="E115" s="303"/>
    </row>
    <row r="116" spans="1:5" x14ac:dyDescent="0.3">
      <c r="A116" s="302"/>
      <c r="B116" s="302"/>
      <c r="C116" s="303"/>
      <c r="D116" s="303"/>
      <c r="E116" s="303"/>
    </row>
    <row r="117" spans="1:5" x14ac:dyDescent="0.3">
      <c r="A117" s="302"/>
      <c r="B117" s="302"/>
      <c r="C117" s="303"/>
      <c r="D117" s="303"/>
      <c r="E117" s="303"/>
    </row>
    <row r="118" spans="1:5" x14ac:dyDescent="0.3">
      <c r="A118" s="302"/>
      <c r="B118" s="302"/>
      <c r="C118" s="303"/>
      <c r="D118" s="303"/>
      <c r="E118" s="303"/>
    </row>
    <row r="119" spans="1:5" x14ac:dyDescent="0.3">
      <c r="A119" s="302"/>
      <c r="B119" s="302"/>
      <c r="C119" s="303"/>
      <c r="D119" s="303"/>
      <c r="E119" s="303"/>
    </row>
    <row r="120" spans="1:5" x14ac:dyDescent="0.3">
      <c r="A120" s="302"/>
      <c r="B120" s="302"/>
      <c r="C120" s="303"/>
      <c r="D120" s="303"/>
      <c r="E120" s="303"/>
    </row>
    <row r="121" spans="1:5" x14ac:dyDescent="0.3">
      <c r="A121" s="302"/>
      <c r="B121" s="302"/>
      <c r="C121" s="303"/>
      <c r="D121" s="303"/>
      <c r="E121" s="303"/>
    </row>
    <row r="122" spans="1:5" x14ac:dyDescent="0.3">
      <c r="A122" s="302"/>
      <c r="B122" s="302"/>
      <c r="C122" s="303"/>
      <c r="D122" s="303"/>
      <c r="E122" s="303"/>
    </row>
    <row r="123" spans="1:5" x14ac:dyDescent="0.3">
      <c r="A123" s="302"/>
      <c r="B123" s="302"/>
      <c r="C123" s="303"/>
      <c r="D123" s="303"/>
      <c r="E123" s="303"/>
    </row>
    <row r="124" spans="1:5" x14ac:dyDescent="0.3">
      <c r="A124" s="302"/>
      <c r="B124" s="302"/>
      <c r="C124" s="303"/>
      <c r="D124" s="303"/>
      <c r="E124" s="303"/>
    </row>
    <row r="125" spans="1:5" x14ac:dyDescent="0.3">
      <c r="A125" s="302"/>
      <c r="B125" s="302"/>
      <c r="C125" s="303"/>
      <c r="D125" s="303"/>
      <c r="E125" s="303"/>
    </row>
    <row r="126" spans="1:5" x14ac:dyDescent="0.3">
      <c r="A126" s="302"/>
      <c r="B126" s="302"/>
      <c r="C126" s="303"/>
      <c r="D126" s="303"/>
      <c r="E126" s="303"/>
    </row>
    <row r="127" spans="1:5" x14ac:dyDescent="0.3">
      <c r="A127" s="302"/>
      <c r="B127" s="302"/>
      <c r="C127" s="303"/>
      <c r="D127" s="303"/>
      <c r="E127" s="303"/>
    </row>
    <row r="128" spans="1:5" x14ac:dyDescent="0.3">
      <c r="A128" s="302"/>
      <c r="B128" s="302"/>
      <c r="C128" s="303"/>
      <c r="D128" s="303"/>
      <c r="E128" s="303"/>
    </row>
    <row r="129" spans="1:5" x14ac:dyDescent="0.3">
      <c r="A129" s="302"/>
      <c r="B129" s="302"/>
      <c r="C129" s="303"/>
      <c r="D129" s="303"/>
      <c r="E129" s="303"/>
    </row>
    <row r="130" spans="1:5" x14ac:dyDescent="0.3">
      <c r="A130" s="302"/>
      <c r="B130" s="302"/>
      <c r="C130" s="303"/>
      <c r="D130" s="303"/>
      <c r="E130" s="303"/>
    </row>
    <row r="131" spans="1:5" x14ac:dyDescent="0.3">
      <c r="A131" s="302"/>
      <c r="B131" s="302"/>
      <c r="C131" s="303"/>
      <c r="D131" s="303"/>
      <c r="E131" s="303"/>
    </row>
    <row r="132" spans="1:5" x14ac:dyDescent="0.3">
      <c r="A132" s="302"/>
      <c r="B132" s="302"/>
      <c r="C132" s="303"/>
      <c r="D132" s="303"/>
      <c r="E132" s="303"/>
    </row>
    <row r="133" spans="1:5" x14ac:dyDescent="0.3">
      <c r="A133" s="302"/>
      <c r="B133" s="302"/>
      <c r="C133" s="303"/>
      <c r="D133" s="303"/>
      <c r="E133" s="303"/>
    </row>
    <row r="134" spans="1:5" x14ac:dyDescent="0.3">
      <c r="A134" s="302"/>
      <c r="B134" s="302"/>
      <c r="C134" s="303"/>
      <c r="D134" s="303"/>
      <c r="E134" s="303"/>
    </row>
    <row r="135" spans="1:5" x14ac:dyDescent="0.3">
      <c r="A135" s="302"/>
      <c r="B135" s="302"/>
      <c r="C135" s="303"/>
      <c r="D135" s="303"/>
      <c r="E135" s="303"/>
    </row>
    <row r="136" spans="1:5" x14ac:dyDescent="0.3">
      <c r="A136" s="302"/>
      <c r="B136" s="302"/>
      <c r="C136" s="303"/>
      <c r="D136" s="303"/>
      <c r="E136" s="303"/>
    </row>
    <row r="137" spans="1:5" x14ac:dyDescent="0.3">
      <c r="A137" s="302"/>
      <c r="B137" s="302"/>
      <c r="C137" s="303"/>
      <c r="D137" s="303"/>
      <c r="E137" s="303"/>
    </row>
    <row r="138" spans="1:5" x14ac:dyDescent="0.3">
      <c r="A138" s="302"/>
      <c r="B138" s="302"/>
      <c r="C138" s="303"/>
      <c r="D138" s="303"/>
      <c r="E138" s="303"/>
    </row>
    <row r="139" spans="1:5" x14ac:dyDescent="0.3">
      <c r="A139" s="302"/>
      <c r="B139" s="302"/>
      <c r="C139" s="303"/>
      <c r="D139" s="303"/>
      <c r="E139" s="303"/>
    </row>
    <row r="140" spans="1:5" x14ac:dyDescent="0.3">
      <c r="A140" s="302"/>
      <c r="B140" s="302"/>
      <c r="C140" s="303"/>
      <c r="D140" s="303"/>
      <c r="E140" s="303"/>
    </row>
    <row r="141" spans="1:5" x14ac:dyDescent="0.3">
      <c r="A141" s="302"/>
      <c r="B141" s="302"/>
      <c r="C141" s="303"/>
      <c r="D141" s="303"/>
      <c r="E141" s="303"/>
    </row>
    <row r="142" spans="1:5" x14ac:dyDescent="0.3">
      <c r="A142" s="302"/>
      <c r="B142" s="302"/>
      <c r="C142" s="303"/>
      <c r="D142" s="303"/>
      <c r="E142" s="303"/>
    </row>
    <row r="143" spans="1:5" x14ac:dyDescent="0.3">
      <c r="A143" s="302"/>
      <c r="B143" s="302"/>
      <c r="C143" s="303"/>
      <c r="D143" s="303"/>
      <c r="E143" s="303"/>
    </row>
    <row r="144" spans="1:5" x14ac:dyDescent="0.3">
      <c r="A144" s="302"/>
      <c r="B144" s="302"/>
      <c r="C144" s="303"/>
      <c r="D144" s="303"/>
      <c r="E144" s="303"/>
    </row>
    <row r="145" spans="1:5" x14ac:dyDescent="0.3">
      <c r="A145" s="302"/>
      <c r="B145" s="302"/>
      <c r="C145" s="303"/>
      <c r="D145" s="303"/>
      <c r="E145" s="303"/>
    </row>
    <row r="146" spans="1:5" x14ac:dyDescent="0.3">
      <c r="A146" s="302"/>
      <c r="B146" s="302"/>
      <c r="C146" s="303"/>
      <c r="D146" s="303"/>
      <c r="E146" s="303"/>
    </row>
    <row r="147" spans="1:5" x14ac:dyDescent="0.3">
      <c r="A147" s="302"/>
      <c r="B147" s="302"/>
      <c r="C147" s="303"/>
      <c r="D147" s="303"/>
      <c r="E147" s="303"/>
    </row>
    <row r="148" spans="1:5" x14ac:dyDescent="0.3">
      <c r="A148" s="302"/>
      <c r="B148" s="302"/>
      <c r="C148" s="303"/>
      <c r="D148" s="303"/>
      <c r="E148" s="303"/>
    </row>
    <row r="149" spans="1:5" x14ac:dyDescent="0.3">
      <c r="A149" s="302"/>
      <c r="B149" s="302"/>
      <c r="C149" s="303"/>
      <c r="D149" s="303"/>
      <c r="E149" s="303"/>
    </row>
    <row r="150" spans="1:5" x14ac:dyDescent="0.3">
      <c r="A150" s="302"/>
      <c r="B150" s="302"/>
      <c r="C150" s="303"/>
      <c r="D150" s="303"/>
      <c r="E150" s="303"/>
    </row>
    <row r="151" spans="1:5" x14ac:dyDescent="0.3">
      <c r="A151" s="302"/>
      <c r="B151" s="302"/>
      <c r="C151" s="303"/>
      <c r="D151" s="303"/>
      <c r="E151" s="303"/>
    </row>
    <row r="152" spans="1:5" x14ac:dyDescent="0.3">
      <c r="A152" s="302"/>
      <c r="B152" s="302"/>
      <c r="C152" s="303"/>
      <c r="D152" s="303"/>
      <c r="E152" s="303"/>
    </row>
    <row r="153" spans="1:5" x14ac:dyDescent="0.3">
      <c r="A153" s="302"/>
      <c r="B153" s="302"/>
      <c r="C153" s="303"/>
      <c r="D153" s="303"/>
      <c r="E153" s="303"/>
    </row>
    <row r="154" spans="1:5" x14ac:dyDescent="0.3">
      <c r="A154" s="302"/>
      <c r="B154" s="302"/>
      <c r="C154" s="303"/>
      <c r="D154" s="303"/>
      <c r="E154" s="303"/>
    </row>
    <row r="155" spans="1:5" x14ac:dyDescent="0.3">
      <c r="A155" s="302"/>
      <c r="B155" s="302"/>
      <c r="C155" s="303"/>
      <c r="D155" s="303"/>
      <c r="E155" s="303"/>
    </row>
    <row r="156" spans="1:5" x14ac:dyDescent="0.3">
      <c r="A156" s="302"/>
      <c r="B156" s="302"/>
      <c r="C156" s="303"/>
      <c r="D156" s="303"/>
      <c r="E156" s="303"/>
    </row>
    <row r="157" spans="1:5" x14ac:dyDescent="0.3">
      <c r="A157" s="302"/>
      <c r="B157" s="302"/>
      <c r="C157" s="303"/>
      <c r="D157" s="303"/>
      <c r="E157" s="303"/>
    </row>
    <row r="158" spans="1:5" x14ac:dyDescent="0.3">
      <c r="A158" s="302"/>
      <c r="B158" s="302"/>
      <c r="C158" s="303"/>
      <c r="D158" s="303"/>
      <c r="E158" s="303"/>
    </row>
    <row r="159" spans="1:5" x14ac:dyDescent="0.3">
      <c r="A159" s="302"/>
      <c r="B159" s="302"/>
      <c r="C159" s="303"/>
      <c r="D159" s="303"/>
      <c r="E159" s="303"/>
    </row>
    <row r="160" spans="1:5" x14ac:dyDescent="0.3">
      <c r="A160" s="302"/>
      <c r="B160" s="302"/>
      <c r="C160" s="303"/>
      <c r="D160" s="303"/>
      <c r="E160" s="303"/>
    </row>
    <row r="161" spans="1:5" x14ac:dyDescent="0.3">
      <c r="A161" s="302"/>
      <c r="B161" s="302"/>
      <c r="C161" s="303"/>
      <c r="D161" s="303"/>
      <c r="E161" s="303"/>
    </row>
    <row r="162" spans="1:5" x14ac:dyDescent="0.3">
      <c r="A162" s="302"/>
      <c r="B162" s="302"/>
      <c r="C162" s="303"/>
      <c r="D162" s="303"/>
      <c r="E162" s="303"/>
    </row>
    <row r="163" spans="1:5" x14ac:dyDescent="0.3">
      <c r="A163" s="302"/>
      <c r="B163" s="302"/>
      <c r="C163" s="303"/>
      <c r="D163" s="303"/>
      <c r="E163" s="303"/>
    </row>
    <row r="164" spans="1:5" x14ac:dyDescent="0.3">
      <c r="A164" s="302"/>
      <c r="B164" s="302"/>
      <c r="C164" s="303"/>
      <c r="D164" s="303"/>
      <c r="E164" s="303"/>
    </row>
    <row r="165" spans="1:5" x14ac:dyDescent="0.3">
      <c r="A165" s="302"/>
      <c r="B165" s="302"/>
      <c r="C165" s="303"/>
      <c r="D165" s="303"/>
      <c r="E165" s="303"/>
    </row>
    <row r="166" spans="1:5" x14ac:dyDescent="0.3">
      <c r="A166" s="302"/>
      <c r="B166" s="302"/>
      <c r="C166" s="303"/>
      <c r="D166" s="303"/>
      <c r="E166" s="303"/>
    </row>
    <row r="167" spans="1:5" x14ac:dyDescent="0.3">
      <c r="A167" s="302"/>
      <c r="B167" s="302"/>
      <c r="C167" s="303"/>
      <c r="D167" s="303"/>
      <c r="E167" s="303"/>
    </row>
    <row r="168" spans="1:5" x14ac:dyDescent="0.3">
      <c r="A168" s="302"/>
      <c r="B168" s="302"/>
      <c r="C168" s="303"/>
      <c r="D168" s="303"/>
      <c r="E168" s="303"/>
    </row>
    <row r="169" spans="1:5" x14ac:dyDescent="0.3">
      <c r="A169" s="302"/>
      <c r="B169" s="302"/>
      <c r="C169" s="303"/>
      <c r="D169" s="303"/>
      <c r="E169" s="303"/>
    </row>
    <row r="170" spans="1:5" x14ac:dyDescent="0.3">
      <c r="A170" s="302"/>
      <c r="B170" s="302"/>
      <c r="C170" s="303"/>
      <c r="D170" s="303"/>
      <c r="E170" s="303"/>
    </row>
    <row r="171" spans="1:5" x14ac:dyDescent="0.3">
      <c r="A171" s="302"/>
      <c r="B171" s="302"/>
      <c r="C171" s="303"/>
      <c r="D171" s="303"/>
      <c r="E171" s="303"/>
    </row>
    <row r="172" spans="1:5" x14ac:dyDescent="0.3">
      <c r="A172" s="302"/>
      <c r="B172" s="302"/>
      <c r="C172" s="303"/>
      <c r="D172" s="303"/>
      <c r="E172" s="303"/>
    </row>
    <row r="173" spans="1:5" x14ac:dyDescent="0.3">
      <c r="A173" s="302"/>
      <c r="B173" s="302"/>
      <c r="C173" s="303"/>
      <c r="D173" s="303"/>
      <c r="E173" s="303"/>
    </row>
    <row r="174" spans="1:5" x14ac:dyDescent="0.3">
      <c r="A174" s="302"/>
      <c r="B174" s="302"/>
      <c r="C174" s="303"/>
      <c r="D174" s="303"/>
      <c r="E174" s="303"/>
    </row>
    <row r="175" spans="1:5" x14ac:dyDescent="0.3">
      <c r="A175" s="302"/>
      <c r="B175" s="302"/>
      <c r="C175" s="303"/>
      <c r="D175" s="303"/>
      <c r="E175" s="303"/>
    </row>
    <row r="176" spans="1:5" x14ac:dyDescent="0.3">
      <c r="A176" s="302"/>
      <c r="B176" s="302"/>
      <c r="C176" s="303"/>
      <c r="D176" s="303"/>
      <c r="E176" s="303"/>
    </row>
    <row r="177" spans="1:5" x14ac:dyDescent="0.3">
      <c r="A177" s="302"/>
      <c r="B177" s="302"/>
      <c r="C177" s="303"/>
      <c r="D177" s="303"/>
      <c r="E177" s="303"/>
    </row>
    <row r="178" spans="1:5" x14ac:dyDescent="0.3">
      <c r="A178" s="302"/>
      <c r="B178" s="302"/>
      <c r="C178" s="303"/>
      <c r="D178" s="303"/>
      <c r="E178" s="303"/>
    </row>
    <row r="179" spans="1:5" x14ac:dyDescent="0.3">
      <c r="A179" s="302"/>
      <c r="B179" s="302"/>
      <c r="C179" s="303"/>
      <c r="D179" s="303"/>
      <c r="E179" s="303"/>
    </row>
    <row r="180" spans="1:5" x14ac:dyDescent="0.3">
      <c r="A180" s="302"/>
      <c r="B180" s="302"/>
      <c r="C180" s="303"/>
      <c r="D180" s="303"/>
      <c r="E180" s="303"/>
    </row>
    <row r="181" spans="1:5" x14ac:dyDescent="0.3">
      <c r="A181" s="302"/>
      <c r="B181" s="302"/>
      <c r="C181" s="303"/>
      <c r="D181" s="303"/>
      <c r="E181" s="303"/>
    </row>
    <row r="182" spans="1:5" x14ac:dyDescent="0.3">
      <c r="A182" s="302"/>
      <c r="B182" s="302"/>
      <c r="C182" s="303"/>
      <c r="D182" s="303"/>
      <c r="E182" s="303"/>
    </row>
    <row r="183" spans="1:5" x14ac:dyDescent="0.3">
      <c r="A183" s="302"/>
      <c r="B183" s="302"/>
      <c r="C183" s="303"/>
      <c r="D183" s="303"/>
      <c r="E183" s="303"/>
    </row>
    <row r="184" spans="1:5" x14ac:dyDescent="0.3">
      <c r="A184" s="302"/>
      <c r="B184" s="302"/>
      <c r="C184" s="303"/>
      <c r="D184" s="303"/>
      <c r="E184" s="303"/>
    </row>
    <row r="185" spans="1:5" x14ac:dyDescent="0.3">
      <c r="A185" s="302"/>
      <c r="B185" s="302"/>
      <c r="C185" s="303"/>
      <c r="D185" s="303"/>
      <c r="E185" s="303"/>
    </row>
    <row r="186" spans="1:5" x14ac:dyDescent="0.3">
      <c r="A186" s="302"/>
      <c r="B186" s="302"/>
      <c r="C186" s="303"/>
      <c r="D186" s="303"/>
      <c r="E186" s="303"/>
    </row>
    <row r="187" spans="1:5" x14ac:dyDescent="0.3">
      <c r="A187" s="302"/>
      <c r="B187" s="302"/>
      <c r="C187" s="303"/>
      <c r="D187" s="303"/>
      <c r="E187" s="303"/>
    </row>
    <row r="188" spans="1:5" x14ac:dyDescent="0.3">
      <c r="A188" s="302"/>
      <c r="B188" s="302"/>
      <c r="C188" s="303"/>
      <c r="D188" s="303"/>
      <c r="E188" s="303"/>
    </row>
    <row r="189" spans="1:5" x14ac:dyDescent="0.3">
      <c r="A189" s="302"/>
      <c r="B189" s="302"/>
      <c r="C189" s="303"/>
      <c r="D189" s="303"/>
      <c r="E189" s="303"/>
    </row>
  </sheetData>
  <mergeCells count="10">
    <mergeCell ref="A2:D2"/>
    <mergeCell ref="A13:E13"/>
    <mergeCell ref="A14:A16"/>
    <mergeCell ref="B14:B16"/>
    <mergeCell ref="C14:C16"/>
    <mergeCell ref="D14:D16"/>
    <mergeCell ref="E14:E16"/>
    <mergeCell ref="C8:E8"/>
    <mergeCell ref="C10:E10"/>
    <mergeCell ref="A12:E12"/>
  </mergeCells>
  <pageMargins left="0.39370078740157483" right="0.39370078740157483" top="0.39370078740157483" bottom="0.39370078740157483" header="0.51181102362204722" footer="0.51181102362204722"/>
  <pageSetup paperSize="9" scale="71" fitToHeight="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topLeftCell="A11" zoomScaleNormal="100" zoomScaleSheetLayoutView="100" workbookViewId="0">
      <selection activeCell="D104" sqref="D104"/>
    </sheetView>
  </sheetViews>
  <sheetFormatPr defaultColWidth="9.109375" defaultRowHeight="14.4" x14ac:dyDescent="0.3"/>
  <cols>
    <col min="1" max="1" width="47.33203125" style="1" customWidth="1"/>
    <col min="2" max="2" width="27.6640625" style="1" customWidth="1"/>
    <col min="3" max="5" width="19.88671875" style="169" customWidth="1"/>
    <col min="6" max="16384" width="9.109375" style="1"/>
  </cols>
  <sheetData>
    <row r="1" spans="1:6" s="5" customFormat="1" ht="12" hidden="1" customHeight="1" x14ac:dyDescent="0.3">
      <c r="A1" s="6"/>
      <c r="B1" s="6"/>
      <c r="C1" s="162"/>
      <c r="D1" s="162"/>
      <c r="E1" s="162"/>
      <c r="F1" s="6"/>
    </row>
    <row r="2" spans="1:6" s="5" customFormat="1" ht="14.1" hidden="1" customHeight="1" x14ac:dyDescent="0.3">
      <c r="A2" s="381"/>
      <c r="B2" s="382"/>
      <c r="C2" s="382"/>
      <c r="D2" s="382"/>
      <c r="E2" s="170"/>
      <c r="F2" s="8"/>
    </row>
    <row r="3" spans="1:6" s="5" customFormat="1" ht="14.1" hidden="1" customHeight="1" x14ac:dyDescent="0.3">
      <c r="A3" s="9"/>
      <c r="B3" s="10"/>
      <c r="C3" s="163"/>
      <c r="D3" s="164"/>
      <c r="E3" s="171"/>
      <c r="F3" s="13"/>
    </row>
    <row r="4" spans="1:6" s="5" customFormat="1" ht="14.1" hidden="1" customHeight="1" x14ac:dyDescent="0.3">
      <c r="A4" s="6"/>
      <c r="B4" s="6"/>
      <c r="C4" s="162"/>
      <c r="D4" s="165"/>
      <c r="E4" s="172"/>
      <c r="F4" s="16"/>
    </row>
    <row r="5" spans="1:6" s="5" customFormat="1" ht="14.1" hidden="1" customHeight="1" x14ac:dyDescent="0.3">
      <c r="A5" s="17"/>
      <c r="B5" s="17"/>
      <c r="C5" s="166"/>
      <c r="D5" s="165"/>
      <c r="E5" s="173"/>
      <c r="F5" s="16"/>
    </row>
    <row r="6" spans="1:6" s="5" customFormat="1" ht="14.1" hidden="1" customHeight="1" x14ac:dyDescent="0.3">
      <c r="A6" s="19"/>
      <c r="B6" s="19"/>
      <c r="C6" s="167"/>
      <c r="D6" s="168"/>
      <c r="E6" s="174"/>
      <c r="F6" s="16"/>
    </row>
    <row r="7" spans="1:6" s="5" customFormat="1" ht="14.1" customHeight="1" x14ac:dyDescent="0.3">
      <c r="A7" s="19"/>
      <c r="B7" s="19"/>
      <c r="C7" s="192"/>
      <c r="D7" s="193"/>
      <c r="E7" s="194" t="s">
        <v>211</v>
      </c>
      <c r="F7" s="16"/>
    </row>
    <row r="8" spans="1:6" s="5" customFormat="1" ht="14.1" customHeight="1" x14ac:dyDescent="0.3">
      <c r="A8" s="19"/>
      <c r="B8" s="19"/>
      <c r="C8" s="383" t="s">
        <v>207</v>
      </c>
      <c r="D8" s="384"/>
      <c r="E8" s="384"/>
      <c r="F8" s="16"/>
    </row>
    <row r="9" spans="1:6" s="5" customFormat="1" ht="14.1" customHeight="1" x14ac:dyDescent="0.3">
      <c r="A9" s="19"/>
      <c r="B9" s="19"/>
      <c r="C9" s="391" t="s">
        <v>456</v>
      </c>
      <c r="D9" s="384"/>
      <c r="E9" s="384"/>
      <c r="F9" s="16"/>
    </row>
    <row r="10" spans="1:6" s="5" customFormat="1" ht="14.1" customHeight="1" x14ac:dyDescent="0.3">
      <c r="A10" s="24"/>
      <c r="B10" s="25"/>
      <c r="C10" s="385" t="s">
        <v>439</v>
      </c>
      <c r="D10" s="386"/>
      <c r="E10" s="386"/>
      <c r="F10" s="16"/>
    </row>
    <row r="11" spans="1:6" s="5" customFormat="1" ht="14.1" customHeight="1" x14ac:dyDescent="0.3">
      <c r="A11" s="26"/>
      <c r="B11" s="26"/>
      <c r="C11" s="178"/>
      <c r="D11" s="179"/>
      <c r="E11" s="29"/>
      <c r="F11" s="16"/>
    </row>
    <row r="12" spans="1:6" s="5" customFormat="1" ht="14.1" customHeight="1" x14ac:dyDescent="0.3">
      <c r="A12" s="387" t="s">
        <v>498</v>
      </c>
      <c r="B12" s="388"/>
      <c r="C12" s="388"/>
      <c r="D12" s="388"/>
      <c r="E12" s="388"/>
      <c r="F12" s="16"/>
    </row>
    <row r="13" spans="1:6" s="5" customFormat="1" ht="14.1" customHeight="1" x14ac:dyDescent="0.3">
      <c r="A13" s="389"/>
      <c r="B13" s="390"/>
      <c r="C13" s="390"/>
      <c r="D13" s="390"/>
      <c r="E13" s="390"/>
      <c r="F13" s="23"/>
    </row>
    <row r="14" spans="1:6" s="5" customFormat="1" ht="12.9" customHeight="1" x14ac:dyDescent="0.3">
      <c r="A14" s="392" t="s">
        <v>0</v>
      </c>
      <c r="B14" s="392" t="s">
        <v>2</v>
      </c>
      <c r="C14" s="394" t="s">
        <v>208</v>
      </c>
      <c r="D14" s="394" t="s">
        <v>209</v>
      </c>
      <c r="E14" s="396" t="s">
        <v>210</v>
      </c>
      <c r="F14" s="4"/>
    </row>
    <row r="15" spans="1:6" ht="12" customHeight="1" x14ac:dyDescent="0.3">
      <c r="A15" s="393"/>
      <c r="B15" s="393"/>
      <c r="C15" s="395"/>
      <c r="D15" s="395"/>
      <c r="E15" s="397"/>
      <c r="F15" s="3"/>
    </row>
    <row r="16" spans="1:6" ht="14.25" customHeight="1" x14ac:dyDescent="0.3">
      <c r="A16" s="393"/>
      <c r="B16" s="393"/>
      <c r="C16" s="395"/>
      <c r="D16" s="395"/>
      <c r="E16" s="397"/>
      <c r="F16" s="3"/>
    </row>
    <row r="17" spans="1:6" ht="14.25" customHeight="1" thickBot="1" x14ac:dyDescent="0.35">
      <c r="A17" s="150">
        <v>1</v>
      </c>
      <c r="B17" s="151">
        <v>3</v>
      </c>
      <c r="C17" s="180" t="s">
        <v>3</v>
      </c>
      <c r="D17" s="180" t="s">
        <v>4</v>
      </c>
      <c r="E17" s="180" t="s">
        <v>5</v>
      </c>
      <c r="F17" s="3"/>
    </row>
    <row r="18" spans="1:6" ht="17.25" hidden="1" customHeight="1" x14ac:dyDescent="0.3">
      <c r="A18" s="152" t="s">
        <v>6</v>
      </c>
      <c r="B18" s="153" t="s">
        <v>7</v>
      </c>
      <c r="C18" s="181">
        <v>37880252.549999997</v>
      </c>
      <c r="D18" s="181">
        <v>38159100.340000004</v>
      </c>
      <c r="E18" s="182">
        <f>D18/C18*100</f>
        <v>100.73612970143728</v>
      </c>
      <c r="F18" s="3"/>
    </row>
    <row r="19" spans="1:6" ht="15" hidden="1" customHeight="1" x14ac:dyDescent="0.3">
      <c r="A19" s="154" t="s">
        <v>8</v>
      </c>
      <c r="B19" s="155"/>
      <c r="C19" s="183"/>
      <c r="D19" s="183"/>
      <c r="E19" s="184"/>
      <c r="F19" s="3"/>
    </row>
    <row r="20" spans="1:6" ht="31.2" hidden="1" x14ac:dyDescent="0.3">
      <c r="A20" s="156" t="s">
        <v>9</v>
      </c>
      <c r="B20" s="157" t="s">
        <v>10</v>
      </c>
      <c r="C20" s="185">
        <v>4448900</v>
      </c>
      <c r="D20" s="185">
        <v>4534466.79</v>
      </c>
      <c r="E20" s="186">
        <f t="shared" ref="E20:E34" si="0">D20/C20*100</f>
        <v>101.92332464204634</v>
      </c>
      <c r="F20" s="3"/>
    </row>
    <row r="21" spans="1:6" ht="62.4" hidden="1" x14ac:dyDescent="0.3">
      <c r="A21" s="156" t="s">
        <v>12</v>
      </c>
      <c r="B21" s="157" t="s">
        <v>13</v>
      </c>
      <c r="C21" s="185">
        <v>4448900</v>
      </c>
      <c r="D21" s="185">
        <v>4534466.79</v>
      </c>
      <c r="E21" s="186">
        <f t="shared" si="0"/>
        <v>101.92332464204634</v>
      </c>
      <c r="F21" s="3"/>
    </row>
    <row r="22" spans="1:6" ht="46.8" hidden="1" x14ac:dyDescent="0.3">
      <c r="A22" s="156" t="s">
        <v>14</v>
      </c>
      <c r="B22" s="157" t="s">
        <v>15</v>
      </c>
      <c r="C22" s="185">
        <v>4448900</v>
      </c>
      <c r="D22" s="185">
        <v>4534466.79</v>
      </c>
      <c r="E22" s="186">
        <f t="shared" si="0"/>
        <v>101.92332464204634</v>
      </c>
      <c r="F22" s="3"/>
    </row>
    <row r="23" spans="1:6" ht="109.2" hidden="1" x14ac:dyDescent="0.3">
      <c r="A23" s="156" t="s">
        <v>16</v>
      </c>
      <c r="B23" s="157" t="s">
        <v>17</v>
      </c>
      <c r="C23" s="185">
        <v>2015400</v>
      </c>
      <c r="D23" s="185">
        <v>2093380.07</v>
      </c>
      <c r="E23" s="186">
        <f t="shared" si="0"/>
        <v>103.86921057854521</v>
      </c>
      <c r="F23" s="3"/>
    </row>
    <row r="24" spans="1:6" ht="171.6" hidden="1" x14ac:dyDescent="0.3">
      <c r="A24" s="156" t="s">
        <v>18</v>
      </c>
      <c r="B24" s="157" t="s">
        <v>19</v>
      </c>
      <c r="C24" s="185">
        <v>2015400</v>
      </c>
      <c r="D24" s="185">
        <v>2093380.07</v>
      </c>
      <c r="E24" s="186">
        <f t="shared" si="0"/>
        <v>103.86921057854521</v>
      </c>
      <c r="F24" s="3"/>
    </row>
    <row r="25" spans="1:6" ht="140.4" hidden="1" x14ac:dyDescent="0.3">
      <c r="A25" s="156" t="s">
        <v>20</v>
      </c>
      <c r="B25" s="157" t="s">
        <v>21</v>
      </c>
      <c r="C25" s="185">
        <v>10600</v>
      </c>
      <c r="D25" s="185">
        <v>14722.18</v>
      </c>
      <c r="E25" s="186">
        <f t="shared" si="0"/>
        <v>138.88849056603775</v>
      </c>
      <c r="F25" s="3"/>
    </row>
    <row r="26" spans="1:6" ht="202.8" hidden="1" x14ac:dyDescent="0.3">
      <c r="A26" s="156" t="s">
        <v>22</v>
      </c>
      <c r="B26" s="157" t="s">
        <v>23</v>
      </c>
      <c r="C26" s="185">
        <v>10600</v>
      </c>
      <c r="D26" s="185">
        <v>14722.18</v>
      </c>
      <c r="E26" s="186">
        <f t="shared" si="0"/>
        <v>138.88849056603775</v>
      </c>
      <c r="F26" s="3"/>
    </row>
    <row r="27" spans="1:6" ht="109.2" hidden="1" x14ac:dyDescent="0.3">
      <c r="A27" s="156" t="s">
        <v>24</v>
      </c>
      <c r="B27" s="157" t="s">
        <v>25</v>
      </c>
      <c r="C27" s="185">
        <v>2645700</v>
      </c>
      <c r="D27" s="185">
        <v>2783339.59</v>
      </c>
      <c r="E27" s="186">
        <f t="shared" si="0"/>
        <v>105.20238840382507</v>
      </c>
      <c r="F27" s="3"/>
    </row>
    <row r="28" spans="1:6" ht="171.6" hidden="1" x14ac:dyDescent="0.3">
      <c r="A28" s="156" t="s">
        <v>26</v>
      </c>
      <c r="B28" s="157" t="s">
        <v>27</v>
      </c>
      <c r="C28" s="185">
        <v>2645700</v>
      </c>
      <c r="D28" s="185">
        <v>2783339.59</v>
      </c>
      <c r="E28" s="186">
        <f t="shared" si="0"/>
        <v>105.20238840382507</v>
      </c>
      <c r="F28" s="3"/>
    </row>
    <row r="29" spans="1:6" ht="109.2" hidden="1" x14ac:dyDescent="0.3">
      <c r="A29" s="156" t="s">
        <v>28</v>
      </c>
      <c r="B29" s="157" t="s">
        <v>29</v>
      </c>
      <c r="C29" s="185">
        <v>-222800</v>
      </c>
      <c r="D29" s="185">
        <v>-356975.05</v>
      </c>
      <c r="E29" s="186">
        <f t="shared" si="0"/>
        <v>160.2221947935368</v>
      </c>
      <c r="F29" s="3"/>
    </row>
    <row r="30" spans="1:6" ht="171.6" hidden="1" x14ac:dyDescent="0.3">
      <c r="A30" s="156" t="s">
        <v>30</v>
      </c>
      <c r="B30" s="157" t="s">
        <v>31</v>
      </c>
      <c r="C30" s="185">
        <v>-222800</v>
      </c>
      <c r="D30" s="185">
        <v>-356975.05</v>
      </c>
      <c r="E30" s="186">
        <f t="shared" si="0"/>
        <v>160.2221947935368</v>
      </c>
      <c r="F30" s="3"/>
    </row>
    <row r="31" spans="1:6" ht="31.2" hidden="1" x14ac:dyDescent="0.3">
      <c r="A31" s="156" t="s">
        <v>9</v>
      </c>
      <c r="B31" s="157" t="s">
        <v>32</v>
      </c>
      <c r="C31" s="185">
        <v>14236031.779999999</v>
      </c>
      <c r="D31" s="185">
        <v>15774575.449999999</v>
      </c>
      <c r="E31" s="186">
        <f t="shared" si="0"/>
        <v>110.80739136984421</v>
      </c>
      <c r="F31" s="3"/>
    </row>
    <row r="32" spans="1:6" s="31" customFormat="1" ht="15.6" hidden="1" x14ac:dyDescent="0.3">
      <c r="A32" s="158" t="s">
        <v>33</v>
      </c>
      <c r="B32" s="159" t="s">
        <v>34</v>
      </c>
      <c r="C32" s="187">
        <v>10366031.779999999</v>
      </c>
      <c r="D32" s="187">
        <v>11760870.189999999</v>
      </c>
      <c r="E32" s="188">
        <f t="shared" si="0"/>
        <v>113.4558569721074</v>
      </c>
      <c r="F32" s="30"/>
    </row>
    <row r="33" spans="1:6" s="31" customFormat="1" ht="15.6" hidden="1" x14ac:dyDescent="0.3">
      <c r="A33" s="158" t="s">
        <v>35</v>
      </c>
      <c r="B33" s="159" t="s">
        <v>36</v>
      </c>
      <c r="C33" s="187">
        <v>10366031.779999999</v>
      </c>
      <c r="D33" s="187">
        <v>11760870.189999999</v>
      </c>
      <c r="E33" s="188">
        <f t="shared" si="0"/>
        <v>113.4558569721074</v>
      </c>
      <c r="F33" s="30"/>
    </row>
    <row r="34" spans="1:6" s="31" customFormat="1" ht="109.2" hidden="1" x14ac:dyDescent="0.3">
      <c r="A34" s="158" t="s">
        <v>37</v>
      </c>
      <c r="B34" s="159" t="s">
        <v>38</v>
      </c>
      <c r="C34" s="187">
        <v>10300000</v>
      </c>
      <c r="D34" s="187">
        <v>11680873.99</v>
      </c>
      <c r="E34" s="188">
        <f t="shared" si="0"/>
        <v>113.40654359223301</v>
      </c>
      <c r="F34" s="30"/>
    </row>
    <row r="35" spans="1:6" s="31" customFormat="1" ht="156" hidden="1" x14ac:dyDescent="0.3">
      <c r="A35" s="158" t="s">
        <v>39</v>
      </c>
      <c r="B35" s="159" t="s">
        <v>40</v>
      </c>
      <c r="C35" s="187" t="s">
        <v>11</v>
      </c>
      <c r="D35" s="187">
        <v>11646490.5</v>
      </c>
      <c r="E35" s="189" t="s">
        <v>11</v>
      </c>
      <c r="F35" s="30"/>
    </row>
    <row r="36" spans="1:6" ht="124.8" hidden="1" x14ac:dyDescent="0.3">
      <c r="A36" s="156" t="s">
        <v>41</v>
      </c>
      <c r="B36" s="157" t="s">
        <v>42</v>
      </c>
      <c r="C36" s="185" t="s">
        <v>11</v>
      </c>
      <c r="D36" s="185">
        <v>9920.57</v>
      </c>
      <c r="E36" s="190" t="s">
        <v>11</v>
      </c>
      <c r="F36" s="3"/>
    </row>
    <row r="37" spans="1:6" ht="156" hidden="1" x14ac:dyDescent="0.3">
      <c r="A37" s="156" t="s">
        <v>43</v>
      </c>
      <c r="B37" s="157" t="s">
        <v>44</v>
      </c>
      <c r="C37" s="185" t="s">
        <v>11</v>
      </c>
      <c r="D37" s="185">
        <v>19906.189999999999</v>
      </c>
      <c r="E37" s="190" t="s">
        <v>11</v>
      </c>
      <c r="F37" s="3"/>
    </row>
    <row r="38" spans="1:6" ht="124.8" hidden="1" x14ac:dyDescent="0.3">
      <c r="A38" s="156" t="s">
        <v>45</v>
      </c>
      <c r="B38" s="157" t="s">
        <v>46</v>
      </c>
      <c r="C38" s="185" t="s">
        <v>11</v>
      </c>
      <c r="D38" s="185">
        <v>4577.8900000000003</v>
      </c>
      <c r="E38" s="190" t="s">
        <v>11</v>
      </c>
      <c r="F38" s="3"/>
    </row>
    <row r="39" spans="1:6" ht="156" hidden="1" x14ac:dyDescent="0.3">
      <c r="A39" s="156" t="s">
        <v>47</v>
      </c>
      <c r="B39" s="157" t="s">
        <v>48</v>
      </c>
      <c r="C39" s="185" t="s">
        <v>11</v>
      </c>
      <c r="D39" s="185">
        <v>-21.16</v>
      </c>
      <c r="E39" s="190" t="s">
        <v>11</v>
      </c>
      <c r="F39" s="3"/>
    </row>
    <row r="40" spans="1:6" ht="171.6" hidden="1" x14ac:dyDescent="0.3">
      <c r="A40" s="156" t="s">
        <v>49</v>
      </c>
      <c r="B40" s="157" t="s">
        <v>50</v>
      </c>
      <c r="C40" s="185">
        <v>6242.5</v>
      </c>
      <c r="D40" s="185">
        <v>6293.3</v>
      </c>
      <c r="E40" s="186">
        <f>D40/C40*100</f>
        <v>100.8137765318382</v>
      </c>
      <c r="F40" s="3"/>
    </row>
    <row r="41" spans="1:6" ht="218.4" hidden="1" x14ac:dyDescent="0.3">
      <c r="A41" s="156" t="s">
        <v>51</v>
      </c>
      <c r="B41" s="157" t="s">
        <v>52</v>
      </c>
      <c r="C41" s="185">
        <v>6242.5</v>
      </c>
      <c r="D41" s="185">
        <v>6242.5</v>
      </c>
      <c r="E41" s="186">
        <f>D41/C41*100</f>
        <v>100</v>
      </c>
      <c r="F41" s="3"/>
    </row>
    <row r="42" spans="1:6" ht="187.2" hidden="1" x14ac:dyDescent="0.3">
      <c r="A42" s="156" t="s">
        <v>53</v>
      </c>
      <c r="B42" s="157" t="s">
        <v>54</v>
      </c>
      <c r="C42" s="185" t="s">
        <v>11</v>
      </c>
      <c r="D42" s="185">
        <v>0.8</v>
      </c>
      <c r="E42" s="190" t="s">
        <v>11</v>
      </c>
      <c r="F42" s="3"/>
    </row>
    <row r="43" spans="1:6" ht="218.4" hidden="1" x14ac:dyDescent="0.3">
      <c r="A43" s="156" t="s">
        <v>55</v>
      </c>
      <c r="B43" s="157" t="s">
        <v>56</v>
      </c>
      <c r="C43" s="185" t="s">
        <v>11</v>
      </c>
      <c r="D43" s="185">
        <v>50</v>
      </c>
      <c r="E43" s="190" t="s">
        <v>11</v>
      </c>
      <c r="F43" s="3"/>
    </row>
    <row r="44" spans="1:6" ht="62.4" hidden="1" x14ac:dyDescent="0.3">
      <c r="A44" s="156" t="s">
        <v>57</v>
      </c>
      <c r="B44" s="157" t="s">
        <v>58</v>
      </c>
      <c r="C44" s="185">
        <v>11000</v>
      </c>
      <c r="D44" s="185">
        <v>19389.060000000001</v>
      </c>
      <c r="E44" s="186">
        <f>D44/C44*100</f>
        <v>176.26418181818181</v>
      </c>
      <c r="F44" s="3"/>
    </row>
    <row r="45" spans="1:6" ht="109.2" hidden="1" x14ac:dyDescent="0.3">
      <c r="A45" s="156" t="s">
        <v>59</v>
      </c>
      <c r="B45" s="157" t="s">
        <v>60</v>
      </c>
      <c r="C45" s="185" t="s">
        <v>11</v>
      </c>
      <c r="D45" s="185">
        <v>18742.68</v>
      </c>
      <c r="E45" s="190" t="s">
        <v>11</v>
      </c>
      <c r="F45" s="3"/>
    </row>
    <row r="46" spans="1:6" ht="78" hidden="1" x14ac:dyDescent="0.3">
      <c r="A46" s="156" t="s">
        <v>61</v>
      </c>
      <c r="B46" s="157" t="s">
        <v>62</v>
      </c>
      <c r="C46" s="185" t="s">
        <v>11</v>
      </c>
      <c r="D46" s="185">
        <v>546.38</v>
      </c>
      <c r="E46" s="190" t="s">
        <v>11</v>
      </c>
      <c r="F46" s="3"/>
    </row>
    <row r="47" spans="1:6" ht="109.2" hidden="1" x14ac:dyDescent="0.3">
      <c r="A47" s="156" t="s">
        <v>63</v>
      </c>
      <c r="B47" s="157" t="s">
        <v>64</v>
      </c>
      <c r="C47" s="185" t="s">
        <v>11</v>
      </c>
      <c r="D47" s="185">
        <v>100</v>
      </c>
      <c r="E47" s="190" t="s">
        <v>11</v>
      </c>
      <c r="F47" s="3"/>
    </row>
    <row r="48" spans="1:6" ht="124.8" hidden="1" x14ac:dyDescent="0.3">
      <c r="A48" s="156" t="s">
        <v>65</v>
      </c>
      <c r="B48" s="157" t="s">
        <v>66</v>
      </c>
      <c r="C48" s="185">
        <v>633.70000000000005</v>
      </c>
      <c r="D48" s="185">
        <v>633.70000000000005</v>
      </c>
      <c r="E48" s="186">
        <f t="shared" ref="E48:E58" si="1">D48/C48*100</f>
        <v>100</v>
      </c>
      <c r="F48" s="3"/>
    </row>
    <row r="49" spans="1:6" ht="171.6" hidden="1" x14ac:dyDescent="0.3">
      <c r="A49" s="156" t="s">
        <v>67</v>
      </c>
      <c r="B49" s="157" t="s">
        <v>68</v>
      </c>
      <c r="C49" s="185">
        <v>633.70000000000005</v>
      </c>
      <c r="D49" s="185">
        <v>633.70000000000005</v>
      </c>
      <c r="E49" s="186">
        <f t="shared" si="1"/>
        <v>100</v>
      </c>
      <c r="F49" s="3"/>
    </row>
    <row r="50" spans="1:6" ht="140.4" hidden="1" x14ac:dyDescent="0.3">
      <c r="A50" s="156" t="s">
        <v>69</v>
      </c>
      <c r="B50" s="157" t="s">
        <v>70</v>
      </c>
      <c r="C50" s="185">
        <v>48155.58</v>
      </c>
      <c r="D50" s="185">
        <v>53680.14</v>
      </c>
      <c r="E50" s="186">
        <f t="shared" si="1"/>
        <v>111.47231535784638</v>
      </c>
      <c r="F50" s="3"/>
    </row>
    <row r="51" spans="1:6" ht="109.2" hidden="1" x14ac:dyDescent="0.3">
      <c r="A51" s="156" t="s">
        <v>71</v>
      </c>
      <c r="B51" s="157" t="s">
        <v>72</v>
      </c>
      <c r="C51" s="185">
        <v>48155.58</v>
      </c>
      <c r="D51" s="185">
        <v>53680.14</v>
      </c>
      <c r="E51" s="186">
        <f t="shared" si="1"/>
        <v>111.47231535784638</v>
      </c>
      <c r="F51" s="3"/>
    </row>
    <row r="52" spans="1:6" ht="15.6" hidden="1" x14ac:dyDescent="0.3">
      <c r="A52" s="156" t="s">
        <v>73</v>
      </c>
      <c r="B52" s="157" t="s">
        <v>74</v>
      </c>
      <c r="C52" s="185">
        <v>170000</v>
      </c>
      <c r="D52" s="185">
        <v>169283</v>
      </c>
      <c r="E52" s="186">
        <f t="shared" si="1"/>
        <v>99.578235294117647</v>
      </c>
      <c r="F52" s="3"/>
    </row>
    <row r="53" spans="1:6" ht="15.6" hidden="1" x14ac:dyDescent="0.3">
      <c r="A53" s="156" t="s">
        <v>75</v>
      </c>
      <c r="B53" s="157" t="s">
        <v>76</v>
      </c>
      <c r="C53" s="185">
        <v>170000</v>
      </c>
      <c r="D53" s="185">
        <v>169283</v>
      </c>
      <c r="E53" s="186">
        <f t="shared" si="1"/>
        <v>99.578235294117647</v>
      </c>
      <c r="F53" s="3"/>
    </row>
    <row r="54" spans="1:6" ht="15.6" hidden="1" x14ac:dyDescent="0.3">
      <c r="A54" s="156" t="s">
        <v>75</v>
      </c>
      <c r="B54" s="157" t="s">
        <v>77</v>
      </c>
      <c r="C54" s="185">
        <v>170000</v>
      </c>
      <c r="D54" s="185">
        <v>169283</v>
      </c>
      <c r="E54" s="186">
        <f t="shared" si="1"/>
        <v>99.578235294117647</v>
      </c>
      <c r="F54" s="3"/>
    </row>
    <row r="55" spans="1:6" ht="62.4" hidden="1" x14ac:dyDescent="0.3">
      <c r="A55" s="156" t="s">
        <v>78</v>
      </c>
      <c r="B55" s="157" t="s">
        <v>79</v>
      </c>
      <c r="C55" s="185">
        <v>170000</v>
      </c>
      <c r="D55" s="185">
        <v>169283</v>
      </c>
      <c r="E55" s="186">
        <f t="shared" si="1"/>
        <v>99.578235294117647</v>
      </c>
      <c r="F55" s="3"/>
    </row>
    <row r="56" spans="1:6" ht="15.6" hidden="1" x14ac:dyDescent="0.3">
      <c r="A56" s="156" t="s">
        <v>80</v>
      </c>
      <c r="B56" s="157" t="s">
        <v>81</v>
      </c>
      <c r="C56" s="185">
        <v>3700000</v>
      </c>
      <c r="D56" s="185">
        <v>3844422.26</v>
      </c>
      <c r="E56" s="186">
        <f t="shared" si="1"/>
        <v>103.90330432432431</v>
      </c>
      <c r="F56" s="3"/>
    </row>
    <row r="57" spans="1:6" ht="15.6" hidden="1" x14ac:dyDescent="0.3">
      <c r="A57" s="156" t="s">
        <v>82</v>
      </c>
      <c r="B57" s="157" t="s">
        <v>83</v>
      </c>
      <c r="C57" s="185">
        <v>250000</v>
      </c>
      <c r="D57" s="185">
        <v>225701.34</v>
      </c>
      <c r="E57" s="186">
        <f t="shared" si="1"/>
        <v>90.280535999999998</v>
      </c>
      <c r="F57" s="3"/>
    </row>
    <row r="58" spans="1:6" ht="78" hidden="1" x14ac:dyDescent="0.3">
      <c r="A58" s="156" t="s">
        <v>84</v>
      </c>
      <c r="B58" s="157" t="s">
        <v>85</v>
      </c>
      <c r="C58" s="185">
        <v>250000</v>
      </c>
      <c r="D58" s="185">
        <v>225701.34</v>
      </c>
      <c r="E58" s="186">
        <f t="shared" si="1"/>
        <v>90.280535999999998</v>
      </c>
      <c r="F58" s="3"/>
    </row>
    <row r="59" spans="1:6" ht="124.8" hidden="1" x14ac:dyDescent="0.3">
      <c r="A59" s="156" t="s">
        <v>86</v>
      </c>
      <c r="B59" s="157" t="s">
        <v>87</v>
      </c>
      <c r="C59" s="185" t="s">
        <v>11</v>
      </c>
      <c r="D59" s="185">
        <v>227985.82</v>
      </c>
      <c r="E59" s="190" t="s">
        <v>11</v>
      </c>
      <c r="F59" s="3"/>
    </row>
    <row r="60" spans="1:6" ht="93.6" hidden="1" x14ac:dyDescent="0.3">
      <c r="A60" s="156" t="s">
        <v>88</v>
      </c>
      <c r="B60" s="157" t="s">
        <v>89</v>
      </c>
      <c r="C60" s="185" t="s">
        <v>11</v>
      </c>
      <c r="D60" s="185">
        <v>-2284.48</v>
      </c>
      <c r="E60" s="190" t="s">
        <v>11</v>
      </c>
      <c r="F60" s="3"/>
    </row>
    <row r="61" spans="1:6" ht="15.6" hidden="1" x14ac:dyDescent="0.3">
      <c r="A61" s="156" t="s">
        <v>90</v>
      </c>
      <c r="B61" s="157" t="s">
        <v>91</v>
      </c>
      <c r="C61" s="185">
        <v>3450000</v>
      </c>
      <c r="D61" s="185">
        <v>3618720.92</v>
      </c>
      <c r="E61" s="186">
        <f>D61/C61*100</f>
        <v>104.89046144927536</v>
      </c>
      <c r="F61" s="3"/>
    </row>
    <row r="62" spans="1:6" ht="15.6" hidden="1" x14ac:dyDescent="0.3">
      <c r="A62" s="156" t="s">
        <v>92</v>
      </c>
      <c r="B62" s="157" t="s">
        <v>93</v>
      </c>
      <c r="C62" s="185">
        <v>2950000</v>
      </c>
      <c r="D62" s="185">
        <v>3062255.89</v>
      </c>
      <c r="E62" s="186">
        <f>D62/C62*100</f>
        <v>103.80528440677968</v>
      </c>
      <c r="F62" s="3"/>
    </row>
    <row r="63" spans="1:6" ht="62.4" hidden="1" x14ac:dyDescent="0.3">
      <c r="A63" s="156" t="s">
        <v>94</v>
      </c>
      <c r="B63" s="157" t="s">
        <v>95</v>
      </c>
      <c r="C63" s="185">
        <v>2950000</v>
      </c>
      <c r="D63" s="185">
        <v>3062255.89</v>
      </c>
      <c r="E63" s="186">
        <f>D63/C63*100</f>
        <v>103.80528440677968</v>
      </c>
      <c r="F63" s="3"/>
    </row>
    <row r="64" spans="1:6" ht="109.2" hidden="1" x14ac:dyDescent="0.3">
      <c r="A64" s="156" t="s">
        <v>96</v>
      </c>
      <c r="B64" s="157" t="s">
        <v>97</v>
      </c>
      <c r="C64" s="185" t="s">
        <v>11</v>
      </c>
      <c r="D64" s="185">
        <v>2860906.89</v>
      </c>
      <c r="E64" s="190" t="s">
        <v>11</v>
      </c>
      <c r="F64" s="3"/>
    </row>
    <row r="65" spans="1:6" ht="78" hidden="1" x14ac:dyDescent="0.3">
      <c r="A65" s="156" t="s">
        <v>98</v>
      </c>
      <c r="B65" s="157" t="s">
        <v>99</v>
      </c>
      <c r="C65" s="185" t="s">
        <v>11</v>
      </c>
      <c r="D65" s="185">
        <v>201349</v>
      </c>
      <c r="E65" s="190" t="s">
        <v>11</v>
      </c>
      <c r="F65" s="3"/>
    </row>
    <row r="66" spans="1:6" ht="15.6" hidden="1" x14ac:dyDescent="0.3">
      <c r="A66" s="156" t="s">
        <v>100</v>
      </c>
      <c r="B66" s="157" t="s">
        <v>101</v>
      </c>
      <c r="C66" s="185">
        <v>500000</v>
      </c>
      <c r="D66" s="185">
        <v>556465.03</v>
      </c>
      <c r="E66" s="186">
        <f>D66/C66*100</f>
        <v>111.29300600000001</v>
      </c>
      <c r="F66" s="3"/>
    </row>
    <row r="67" spans="1:6" ht="62.4" hidden="1" x14ac:dyDescent="0.3">
      <c r="A67" s="156" t="s">
        <v>102</v>
      </c>
      <c r="B67" s="157" t="s">
        <v>103</v>
      </c>
      <c r="C67" s="185">
        <v>500000</v>
      </c>
      <c r="D67" s="185">
        <v>556465.03</v>
      </c>
      <c r="E67" s="186">
        <f>D67/C67*100</f>
        <v>111.29300600000001</v>
      </c>
      <c r="F67" s="3"/>
    </row>
    <row r="68" spans="1:6" ht="109.2" hidden="1" x14ac:dyDescent="0.3">
      <c r="A68" s="156" t="s">
        <v>104</v>
      </c>
      <c r="B68" s="157" t="s">
        <v>105</v>
      </c>
      <c r="C68" s="185" t="s">
        <v>11</v>
      </c>
      <c r="D68" s="185">
        <v>555344.87</v>
      </c>
      <c r="E68" s="190" t="s">
        <v>11</v>
      </c>
      <c r="F68" s="3"/>
    </row>
    <row r="69" spans="1:6" ht="78" hidden="1" x14ac:dyDescent="0.3">
      <c r="A69" s="156" t="s">
        <v>106</v>
      </c>
      <c r="B69" s="157" t="s">
        <v>107</v>
      </c>
      <c r="C69" s="185" t="s">
        <v>11</v>
      </c>
      <c r="D69" s="185">
        <v>1120.1600000000001</v>
      </c>
      <c r="E69" s="190" t="s">
        <v>11</v>
      </c>
      <c r="F69" s="3"/>
    </row>
    <row r="70" spans="1:6" ht="31.2" hidden="1" x14ac:dyDescent="0.3">
      <c r="A70" s="156" t="s">
        <v>9</v>
      </c>
      <c r="B70" s="157" t="s">
        <v>108</v>
      </c>
      <c r="C70" s="185">
        <v>1569000</v>
      </c>
      <c r="D70" s="185">
        <v>2057068.79</v>
      </c>
      <c r="E70" s="186">
        <f t="shared" ref="E70:E88" si="2">D70/C70*100</f>
        <v>131.10699745060549</v>
      </c>
      <c r="F70" s="3"/>
    </row>
    <row r="71" spans="1:6" ht="62.4" hidden="1" x14ac:dyDescent="0.3">
      <c r="A71" s="156" t="s">
        <v>109</v>
      </c>
      <c r="B71" s="157" t="s">
        <v>110</v>
      </c>
      <c r="C71" s="185">
        <v>1420000</v>
      </c>
      <c r="D71" s="185">
        <v>1827465</v>
      </c>
      <c r="E71" s="186">
        <f t="shared" si="2"/>
        <v>128.69471830985916</v>
      </c>
      <c r="F71" s="3"/>
    </row>
    <row r="72" spans="1:6" ht="140.4" hidden="1" x14ac:dyDescent="0.3">
      <c r="A72" s="156" t="s">
        <v>111</v>
      </c>
      <c r="B72" s="157" t="s">
        <v>112</v>
      </c>
      <c r="C72" s="185">
        <v>1350000</v>
      </c>
      <c r="D72" s="185">
        <v>1752617.4</v>
      </c>
      <c r="E72" s="186">
        <f t="shared" si="2"/>
        <v>129.82351111111109</v>
      </c>
      <c r="F72" s="3"/>
    </row>
    <row r="73" spans="1:6" ht="93.6" hidden="1" x14ac:dyDescent="0.3">
      <c r="A73" s="156" t="s">
        <v>113</v>
      </c>
      <c r="B73" s="157" t="s">
        <v>114</v>
      </c>
      <c r="C73" s="185">
        <v>1350000</v>
      </c>
      <c r="D73" s="185">
        <v>1752617.4</v>
      </c>
      <c r="E73" s="186">
        <f t="shared" si="2"/>
        <v>129.82351111111109</v>
      </c>
      <c r="F73" s="3"/>
    </row>
    <row r="74" spans="1:6" ht="124.8" hidden="1" x14ac:dyDescent="0.3">
      <c r="A74" s="156" t="s">
        <v>115</v>
      </c>
      <c r="B74" s="157" t="s">
        <v>116</v>
      </c>
      <c r="C74" s="185">
        <v>1350000</v>
      </c>
      <c r="D74" s="185">
        <v>1752617.4</v>
      </c>
      <c r="E74" s="186">
        <f t="shared" si="2"/>
        <v>129.82351111111109</v>
      </c>
      <c r="F74" s="3"/>
    </row>
    <row r="75" spans="1:6" ht="124.8" hidden="1" x14ac:dyDescent="0.3">
      <c r="A75" s="156" t="s">
        <v>117</v>
      </c>
      <c r="B75" s="157" t="s">
        <v>118</v>
      </c>
      <c r="C75" s="185">
        <v>70000</v>
      </c>
      <c r="D75" s="185">
        <v>74847.600000000006</v>
      </c>
      <c r="E75" s="186">
        <f t="shared" si="2"/>
        <v>106.92514285714287</v>
      </c>
      <c r="F75" s="3"/>
    </row>
    <row r="76" spans="1:6" ht="124.8" hidden="1" x14ac:dyDescent="0.3">
      <c r="A76" s="156" t="s">
        <v>119</v>
      </c>
      <c r="B76" s="157" t="s">
        <v>120</v>
      </c>
      <c r="C76" s="185">
        <v>70000</v>
      </c>
      <c r="D76" s="185">
        <v>74847.600000000006</v>
      </c>
      <c r="E76" s="186">
        <f t="shared" si="2"/>
        <v>106.92514285714287</v>
      </c>
      <c r="F76" s="3"/>
    </row>
    <row r="77" spans="1:6" ht="109.2" hidden="1" x14ac:dyDescent="0.3">
      <c r="A77" s="156" t="s">
        <v>121</v>
      </c>
      <c r="B77" s="157" t="s">
        <v>122</v>
      </c>
      <c r="C77" s="185">
        <v>70000</v>
      </c>
      <c r="D77" s="185">
        <v>74847.600000000006</v>
      </c>
      <c r="E77" s="186">
        <f t="shared" si="2"/>
        <v>106.92514285714287</v>
      </c>
      <c r="F77" s="3"/>
    </row>
    <row r="78" spans="1:6" ht="46.8" hidden="1" x14ac:dyDescent="0.3">
      <c r="A78" s="156" t="s">
        <v>123</v>
      </c>
      <c r="B78" s="157" t="s">
        <v>124</v>
      </c>
      <c r="C78" s="185">
        <v>77000</v>
      </c>
      <c r="D78" s="185">
        <v>88513.06</v>
      </c>
      <c r="E78" s="186">
        <f t="shared" si="2"/>
        <v>114.95202597402596</v>
      </c>
      <c r="F78" s="3"/>
    </row>
    <row r="79" spans="1:6" ht="15.6" hidden="1" x14ac:dyDescent="0.3">
      <c r="A79" s="156" t="s">
        <v>125</v>
      </c>
      <c r="B79" s="157" t="s">
        <v>126</v>
      </c>
      <c r="C79" s="185">
        <v>55000</v>
      </c>
      <c r="D79" s="185">
        <v>65464.18</v>
      </c>
      <c r="E79" s="186">
        <f t="shared" si="2"/>
        <v>119.02578181818183</v>
      </c>
      <c r="F79" s="3"/>
    </row>
    <row r="80" spans="1:6" ht="31.2" hidden="1" x14ac:dyDescent="0.3">
      <c r="A80" s="156" t="s">
        <v>127</v>
      </c>
      <c r="B80" s="157" t="s">
        <v>128</v>
      </c>
      <c r="C80" s="185">
        <v>55000</v>
      </c>
      <c r="D80" s="185">
        <v>65464.18</v>
      </c>
      <c r="E80" s="186">
        <f t="shared" si="2"/>
        <v>119.02578181818183</v>
      </c>
      <c r="F80" s="3"/>
    </row>
    <row r="81" spans="1:6" ht="46.8" hidden="1" x14ac:dyDescent="0.3">
      <c r="A81" s="156" t="s">
        <v>129</v>
      </c>
      <c r="B81" s="157" t="s">
        <v>130</v>
      </c>
      <c r="C81" s="185">
        <v>55000</v>
      </c>
      <c r="D81" s="185">
        <v>65464.18</v>
      </c>
      <c r="E81" s="186">
        <f t="shared" si="2"/>
        <v>119.02578181818183</v>
      </c>
      <c r="F81" s="3"/>
    </row>
    <row r="82" spans="1:6" ht="15.6" hidden="1" x14ac:dyDescent="0.3">
      <c r="A82" s="156" t="s">
        <v>131</v>
      </c>
      <c r="B82" s="157" t="s">
        <v>132</v>
      </c>
      <c r="C82" s="185">
        <v>22000</v>
      </c>
      <c r="D82" s="185">
        <v>23048.880000000001</v>
      </c>
      <c r="E82" s="186">
        <f t="shared" si="2"/>
        <v>104.76763636363637</v>
      </c>
      <c r="F82" s="3"/>
    </row>
    <row r="83" spans="1:6" ht="46.8" hidden="1" x14ac:dyDescent="0.3">
      <c r="A83" s="156" t="s">
        <v>133</v>
      </c>
      <c r="B83" s="157" t="s">
        <v>134</v>
      </c>
      <c r="C83" s="185">
        <v>22000</v>
      </c>
      <c r="D83" s="185">
        <v>23048.880000000001</v>
      </c>
      <c r="E83" s="186">
        <f t="shared" si="2"/>
        <v>104.76763636363637</v>
      </c>
      <c r="F83" s="3"/>
    </row>
    <row r="84" spans="1:6" ht="62.4" hidden="1" x14ac:dyDescent="0.3">
      <c r="A84" s="156" t="s">
        <v>135</v>
      </c>
      <c r="B84" s="157" t="s">
        <v>136</v>
      </c>
      <c r="C84" s="185">
        <v>22000</v>
      </c>
      <c r="D84" s="185">
        <v>23048.880000000001</v>
      </c>
      <c r="E84" s="186">
        <f t="shared" si="2"/>
        <v>104.76763636363637</v>
      </c>
      <c r="F84" s="3"/>
    </row>
    <row r="85" spans="1:6" ht="46.8" hidden="1" x14ac:dyDescent="0.3">
      <c r="A85" s="156" t="s">
        <v>137</v>
      </c>
      <c r="B85" s="157" t="s">
        <v>138</v>
      </c>
      <c r="C85" s="185">
        <v>72000</v>
      </c>
      <c r="D85" s="185">
        <v>71850.31</v>
      </c>
      <c r="E85" s="186">
        <f t="shared" si="2"/>
        <v>99.792097222222225</v>
      </c>
      <c r="F85" s="3"/>
    </row>
    <row r="86" spans="1:6" ht="46.8" hidden="1" x14ac:dyDescent="0.3">
      <c r="A86" s="156" t="s">
        <v>139</v>
      </c>
      <c r="B86" s="157" t="s">
        <v>140</v>
      </c>
      <c r="C86" s="185">
        <v>72000</v>
      </c>
      <c r="D86" s="185">
        <v>71850.31</v>
      </c>
      <c r="E86" s="186">
        <f t="shared" si="2"/>
        <v>99.792097222222225</v>
      </c>
      <c r="F86" s="3"/>
    </row>
    <row r="87" spans="1:6" ht="46.8" hidden="1" x14ac:dyDescent="0.3">
      <c r="A87" s="156" t="s">
        <v>141</v>
      </c>
      <c r="B87" s="157" t="s">
        <v>142</v>
      </c>
      <c r="C87" s="185">
        <v>72000</v>
      </c>
      <c r="D87" s="185">
        <v>71850.31</v>
      </c>
      <c r="E87" s="186">
        <f t="shared" si="2"/>
        <v>99.792097222222225</v>
      </c>
      <c r="F87" s="3"/>
    </row>
    <row r="88" spans="1:6" ht="62.4" hidden="1" x14ac:dyDescent="0.3">
      <c r="A88" s="156" t="s">
        <v>143</v>
      </c>
      <c r="B88" s="157" t="s">
        <v>144</v>
      </c>
      <c r="C88" s="185">
        <v>72000</v>
      </c>
      <c r="D88" s="185">
        <v>71850.31</v>
      </c>
      <c r="E88" s="186">
        <f t="shared" si="2"/>
        <v>99.792097222222225</v>
      </c>
      <c r="F88" s="3"/>
    </row>
    <row r="89" spans="1:6" ht="31.2" hidden="1" x14ac:dyDescent="0.3">
      <c r="A89" s="156" t="s">
        <v>145</v>
      </c>
      <c r="B89" s="157" t="s">
        <v>146</v>
      </c>
      <c r="C89" s="185" t="s">
        <v>11</v>
      </c>
      <c r="D89" s="185">
        <v>69240.42</v>
      </c>
      <c r="E89" s="190" t="s">
        <v>11</v>
      </c>
      <c r="F89" s="3"/>
    </row>
    <row r="90" spans="1:6" ht="62.4" hidden="1" x14ac:dyDescent="0.3">
      <c r="A90" s="156" t="s">
        <v>147</v>
      </c>
      <c r="B90" s="157" t="s">
        <v>148</v>
      </c>
      <c r="C90" s="185" t="s">
        <v>11</v>
      </c>
      <c r="D90" s="185">
        <v>2000</v>
      </c>
      <c r="E90" s="190" t="s">
        <v>11</v>
      </c>
      <c r="F90" s="3"/>
    </row>
    <row r="91" spans="1:6" ht="78" hidden="1" x14ac:dyDescent="0.3">
      <c r="A91" s="156" t="s">
        <v>149</v>
      </c>
      <c r="B91" s="157" t="s">
        <v>150</v>
      </c>
      <c r="C91" s="185" t="s">
        <v>11</v>
      </c>
      <c r="D91" s="185">
        <v>2000</v>
      </c>
      <c r="E91" s="190" t="s">
        <v>11</v>
      </c>
      <c r="F91" s="3"/>
    </row>
    <row r="92" spans="1:6" ht="171.6" hidden="1" x14ac:dyDescent="0.3">
      <c r="A92" s="156" t="s">
        <v>151</v>
      </c>
      <c r="B92" s="157" t="s">
        <v>152</v>
      </c>
      <c r="C92" s="185" t="s">
        <v>11</v>
      </c>
      <c r="D92" s="185">
        <v>65362.32</v>
      </c>
      <c r="E92" s="190" t="s">
        <v>11</v>
      </c>
      <c r="F92" s="3"/>
    </row>
    <row r="93" spans="1:6" ht="78" hidden="1" x14ac:dyDescent="0.3">
      <c r="A93" s="156" t="s">
        <v>153</v>
      </c>
      <c r="B93" s="157" t="s">
        <v>154</v>
      </c>
      <c r="C93" s="185" t="s">
        <v>11</v>
      </c>
      <c r="D93" s="185">
        <v>65362.32</v>
      </c>
      <c r="E93" s="190" t="s">
        <v>11</v>
      </c>
      <c r="F93" s="3"/>
    </row>
    <row r="94" spans="1:6" ht="109.2" hidden="1" x14ac:dyDescent="0.3">
      <c r="A94" s="156" t="s">
        <v>155</v>
      </c>
      <c r="B94" s="157" t="s">
        <v>156</v>
      </c>
      <c r="C94" s="185" t="s">
        <v>11</v>
      </c>
      <c r="D94" s="185">
        <v>65362.32</v>
      </c>
      <c r="E94" s="190" t="s">
        <v>11</v>
      </c>
      <c r="F94" s="3"/>
    </row>
    <row r="95" spans="1:6" ht="31.2" hidden="1" x14ac:dyDescent="0.3">
      <c r="A95" s="156" t="s">
        <v>157</v>
      </c>
      <c r="B95" s="157" t="s">
        <v>158</v>
      </c>
      <c r="C95" s="185" t="s">
        <v>11</v>
      </c>
      <c r="D95" s="185">
        <v>1878.1</v>
      </c>
      <c r="E95" s="190" t="s">
        <v>11</v>
      </c>
      <c r="F95" s="3"/>
    </row>
    <row r="96" spans="1:6" ht="109.2" hidden="1" x14ac:dyDescent="0.3">
      <c r="A96" s="156" t="s">
        <v>159</v>
      </c>
      <c r="B96" s="157" t="s">
        <v>160</v>
      </c>
      <c r="C96" s="185" t="s">
        <v>11</v>
      </c>
      <c r="D96" s="185">
        <v>1878.1</v>
      </c>
      <c r="E96" s="190" t="s">
        <v>11</v>
      </c>
      <c r="F96" s="3"/>
    </row>
    <row r="97" spans="1:6" ht="93.6" hidden="1" x14ac:dyDescent="0.3">
      <c r="A97" s="156" t="s">
        <v>161</v>
      </c>
      <c r="B97" s="157" t="s">
        <v>162</v>
      </c>
      <c r="C97" s="185" t="s">
        <v>11</v>
      </c>
      <c r="D97" s="185">
        <v>1878.1</v>
      </c>
      <c r="E97" s="190" t="s">
        <v>11</v>
      </c>
      <c r="F97" s="3"/>
    </row>
    <row r="98" spans="1:6" ht="202.8" hidden="1" x14ac:dyDescent="0.3">
      <c r="A98" s="156" t="s">
        <v>163</v>
      </c>
      <c r="B98" s="157" t="s">
        <v>164</v>
      </c>
      <c r="C98" s="185" t="s">
        <v>11</v>
      </c>
      <c r="D98" s="185">
        <v>1878.1</v>
      </c>
      <c r="E98" s="190" t="s">
        <v>11</v>
      </c>
      <c r="F98" s="3"/>
    </row>
    <row r="99" spans="1:6" ht="15.6" x14ac:dyDescent="0.3">
      <c r="A99" s="156" t="s">
        <v>165</v>
      </c>
      <c r="B99" s="157" t="s">
        <v>166</v>
      </c>
      <c r="C99" s="185">
        <f>C100</f>
        <v>59711236</v>
      </c>
      <c r="D99" s="185">
        <f>D100</f>
        <v>58349414.909999996</v>
      </c>
      <c r="E99" s="186">
        <f t="shared" ref="E99:E118" si="3">D99/C99*100</f>
        <v>97.719321887759946</v>
      </c>
      <c r="F99" s="3"/>
    </row>
    <row r="100" spans="1:6" ht="46.8" x14ac:dyDescent="0.3">
      <c r="A100" s="156" t="s">
        <v>167</v>
      </c>
      <c r="B100" s="157" t="s">
        <v>168</v>
      </c>
      <c r="C100" s="185">
        <f>C101+C104+C109+C114</f>
        <v>59711236</v>
      </c>
      <c r="D100" s="185">
        <f>D101+D104+D109+D114</f>
        <v>58349414.909999996</v>
      </c>
      <c r="E100" s="186">
        <f t="shared" si="3"/>
        <v>97.719321887759946</v>
      </c>
      <c r="F100" s="3"/>
    </row>
    <row r="101" spans="1:6" ht="31.2" x14ac:dyDescent="0.3">
      <c r="A101" s="156" t="s">
        <v>169</v>
      </c>
      <c r="B101" s="157" t="s">
        <v>170</v>
      </c>
      <c r="C101" s="185">
        <f>C102</f>
        <v>13089700</v>
      </c>
      <c r="D101" s="185">
        <f>D102</f>
        <v>13089700</v>
      </c>
      <c r="E101" s="186">
        <f t="shared" si="3"/>
        <v>100</v>
      </c>
      <c r="F101" s="3"/>
    </row>
    <row r="102" spans="1:6" ht="62.4" x14ac:dyDescent="0.3">
      <c r="A102" s="156" t="s">
        <v>171</v>
      </c>
      <c r="B102" s="157" t="s">
        <v>172</v>
      </c>
      <c r="C102" s="185">
        <f>C103</f>
        <v>13089700</v>
      </c>
      <c r="D102" s="185">
        <f>D103</f>
        <v>13089700</v>
      </c>
      <c r="E102" s="186">
        <f t="shared" si="3"/>
        <v>100</v>
      </c>
      <c r="F102" s="3"/>
    </row>
    <row r="103" spans="1:6" ht="62.4" x14ac:dyDescent="0.3">
      <c r="A103" s="156" t="s">
        <v>173</v>
      </c>
      <c r="B103" s="157" t="s">
        <v>174</v>
      </c>
      <c r="C103" s="185">
        <v>13089700</v>
      </c>
      <c r="D103" s="185">
        <v>13089700</v>
      </c>
      <c r="E103" s="186">
        <f t="shared" si="3"/>
        <v>100</v>
      </c>
      <c r="F103" s="3"/>
    </row>
    <row r="104" spans="1:6" ht="46.8" x14ac:dyDescent="0.3">
      <c r="A104" s="156" t="s">
        <v>175</v>
      </c>
      <c r="B104" s="157" t="s">
        <v>176</v>
      </c>
      <c r="C104" s="185">
        <f>C105+C107</f>
        <v>45960536</v>
      </c>
      <c r="D104" s="185">
        <f>D105+D107</f>
        <v>44598804.909999996</v>
      </c>
      <c r="E104" s="186">
        <f t="shared" si="3"/>
        <v>97.037173173959488</v>
      </c>
      <c r="F104" s="3"/>
    </row>
    <row r="105" spans="1:6" ht="46.8" x14ac:dyDescent="0.3">
      <c r="A105" s="156" t="s">
        <v>177</v>
      </c>
      <c r="B105" s="157" t="s">
        <v>178</v>
      </c>
      <c r="C105" s="185">
        <f>C106</f>
        <v>3854600</v>
      </c>
      <c r="D105" s="185">
        <f>D106</f>
        <v>3854600</v>
      </c>
      <c r="E105" s="186">
        <f t="shared" si="3"/>
        <v>100</v>
      </c>
      <c r="F105" s="3"/>
    </row>
    <row r="106" spans="1:6" ht="46.8" x14ac:dyDescent="0.3">
      <c r="A106" s="156" t="s">
        <v>179</v>
      </c>
      <c r="B106" s="157" t="s">
        <v>180</v>
      </c>
      <c r="C106" s="185">
        <v>3854600</v>
      </c>
      <c r="D106" s="185">
        <v>3854600</v>
      </c>
      <c r="E106" s="186">
        <f t="shared" si="3"/>
        <v>100</v>
      </c>
      <c r="F106" s="3"/>
    </row>
    <row r="107" spans="1:6" ht="15.6" x14ac:dyDescent="0.3">
      <c r="A107" s="156" t="s">
        <v>181</v>
      </c>
      <c r="B107" s="157" t="s">
        <v>182</v>
      </c>
      <c r="C107" s="185">
        <f>C108</f>
        <v>42105936</v>
      </c>
      <c r="D107" s="185">
        <f>D108</f>
        <v>40744204.909999996</v>
      </c>
      <c r="E107" s="186">
        <f t="shared" si="3"/>
        <v>96.765940341523333</v>
      </c>
      <c r="F107" s="3"/>
    </row>
    <row r="108" spans="1:6" ht="31.2" x14ac:dyDescent="0.3">
      <c r="A108" s="156" t="s">
        <v>183</v>
      </c>
      <c r="B108" s="157" t="s">
        <v>184</v>
      </c>
      <c r="C108" s="185">
        <v>42105936</v>
      </c>
      <c r="D108" s="185">
        <v>40744204.909999996</v>
      </c>
      <c r="E108" s="186">
        <f t="shared" si="3"/>
        <v>96.765940341523333</v>
      </c>
      <c r="F108" s="3"/>
    </row>
    <row r="109" spans="1:6" s="31" customFormat="1" ht="31.2" x14ac:dyDescent="0.3">
      <c r="A109" s="158" t="s">
        <v>185</v>
      </c>
      <c r="B109" s="159" t="s">
        <v>186</v>
      </c>
      <c r="C109" s="187">
        <f>C110+C112</f>
        <v>508100</v>
      </c>
      <c r="D109" s="187">
        <f>D110+D112</f>
        <v>508100</v>
      </c>
      <c r="E109" s="188">
        <f t="shared" si="3"/>
        <v>100</v>
      </c>
      <c r="F109" s="30"/>
    </row>
    <row r="110" spans="1:6" s="31" customFormat="1" ht="46.8" x14ac:dyDescent="0.3">
      <c r="A110" s="158" t="s">
        <v>187</v>
      </c>
      <c r="B110" s="159" t="s">
        <v>188</v>
      </c>
      <c r="C110" s="187">
        <f>C111</f>
        <v>73900</v>
      </c>
      <c r="D110" s="187">
        <f>D111</f>
        <v>73900</v>
      </c>
      <c r="E110" s="188">
        <f t="shared" si="3"/>
        <v>100</v>
      </c>
      <c r="F110" s="30"/>
    </row>
    <row r="111" spans="1:6" s="31" customFormat="1" ht="62.4" x14ac:dyDescent="0.3">
      <c r="A111" s="158" t="s">
        <v>189</v>
      </c>
      <c r="B111" s="159" t="s">
        <v>190</v>
      </c>
      <c r="C111" s="187">
        <v>73900</v>
      </c>
      <c r="D111" s="187">
        <v>73900</v>
      </c>
      <c r="E111" s="188">
        <f t="shared" si="3"/>
        <v>100</v>
      </c>
      <c r="F111" s="30"/>
    </row>
    <row r="112" spans="1:6" s="31" customFormat="1" ht="46.8" x14ac:dyDescent="0.3">
      <c r="A112" s="158" t="s">
        <v>191</v>
      </c>
      <c r="B112" s="159" t="s">
        <v>192</v>
      </c>
      <c r="C112" s="187">
        <f>C113</f>
        <v>434200</v>
      </c>
      <c r="D112" s="187">
        <f>D113</f>
        <v>434200</v>
      </c>
      <c r="E112" s="188">
        <f t="shared" si="3"/>
        <v>100</v>
      </c>
      <c r="F112" s="30"/>
    </row>
    <row r="113" spans="1:6" s="31" customFormat="1" ht="62.4" x14ac:dyDescent="0.3">
      <c r="A113" s="158" t="s">
        <v>193</v>
      </c>
      <c r="B113" s="159" t="s">
        <v>194</v>
      </c>
      <c r="C113" s="187">
        <v>434200</v>
      </c>
      <c r="D113" s="187">
        <v>434200</v>
      </c>
      <c r="E113" s="188">
        <f t="shared" si="3"/>
        <v>100</v>
      </c>
      <c r="F113" s="30"/>
    </row>
    <row r="114" spans="1:6" ht="15.6" x14ac:dyDescent="0.3">
      <c r="A114" s="156" t="s">
        <v>195</v>
      </c>
      <c r="B114" s="157" t="s">
        <v>196</v>
      </c>
      <c r="C114" s="185">
        <f>C115+C117</f>
        <v>152900</v>
      </c>
      <c r="D114" s="185">
        <f>D115+D117</f>
        <v>152810</v>
      </c>
      <c r="E114" s="186">
        <f t="shared" si="3"/>
        <v>99.941137998691957</v>
      </c>
      <c r="F114" s="3"/>
    </row>
    <row r="115" spans="1:6" ht="93.6" x14ac:dyDescent="0.3">
      <c r="A115" s="156" t="s">
        <v>197</v>
      </c>
      <c r="B115" s="157" t="s">
        <v>198</v>
      </c>
      <c r="C115" s="185">
        <f>C116</f>
        <v>152900</v>
      </c>
      <c r="D115" s="185">
        <f>D116</f>
        <v>152810</v>
      </c>
      <c r="E115" s="186">
        <f t="shared" si="3"/>
        <v>99.941137998691957</v>
      </c>
      <c r="F115" s="3"/>
    </row>
    <row r="116" spans="1:6" ht="109.2" x14ac:dyDescent="0.3">
      <c r="A116" s="156" t="s">
        <v>199</v>
      </c>
      <c r="B116" s="157" t="s">
        <v>200</v>
      </c>
      <c r="C116" s="185">
        <v>152900</v>
      </c>
      <c r="D116" s="185">
        <v>152810</v>
      </c>
      <c r="E116" s="186">
        <f t="shared" si="3"/>
        <v>99.941137998691957</v>
      </c>
      <c r="F116" s="3"/>
    </row>
    <row r="117" spans="1:6" ht="31.2" x14ac:dyDescent="0.3">
      <c r="A117" s="156" t="s">
        <v>201</v>
      </c>
      <c r="B117" s="157" t="s">
        <v>202</v>
      </c>
      <c r="C117" s="185">
        <f>C118</f>
        <v>0</v>
      </c>
      <c r="D117" s="185">
        <f>D118</f>
        <v>0</v>
      </c>
      <c r="E117" s="186" t="e">
        <f t="shared" si="3"/>
        <v>#DIV/0!</v>
      </c>
      <c r="F117" s="3"/>
    </row>
    <row r="118" spans="1:6" ht="46.8" x14ac:dyDescent="0.3">
      <c r="A118" s="156" t="s">
        <v>203</v>
      </c>
      <c r="B118" s="157" t="s">
        <v>204</v>
      </c>
      <c r="C118" s="185">
        <v>0</v>
      </c>
      <c r="D118" s="185">
        <v>0</v>
      </c>
      <c r="E118" s="186" t="e">
        <f t="shared" si="3"/>
        <v>#DIV/0!</v>
      </c>
      <c r="F118" s="3"/>
    </row>
    <row r="119" spans="1:6" ht="15" customHeight="1" x14ac:dyDescent="0.3">
      <c r="A119" s="2"/>
      <c r="B119" s="2"/>
      <c r="C119" s="191"/>
      <c r="D119" s="191"/>
      <c r="E119" s="191"/>
      <c r="F119" s="2"/>
    </row>
  </sheetData>
  <mergeCells count="11">
    <mergeCell ref="A14:A16"/>
    <mergeCell ref="B14:B16"/>
    <mergeCell ref="C14:C16"/>
    <mergeCell ref="D14:D16"/>
    <mergeCell ref="E14:E16"/>
    <mergeCell ref="A2:D2"/>
    <mergeCell ref="C8:E8"/>
    <mergeCell ref="C10:E10"/>
    <mergeCell ref="A12:E12"/>
    <mergeCell ref="A13:E13"/>
    <mergeCell ref="C9:E9"/>
  </mergeCells>
  <pageMargins left="0.39370078740157483" right="0.39370078740157483" top="0.39370078740157483" bottom="0.39370078740157483" header="0.51181102362204722" footer="0.51181102362204722"/>
  <pageSetup paperSize="9" scale="66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opLeftCell="A32" workbookViewId="0">
      <selection activeCell="D42" sqref="D42"/>
    </sheetView>
  </sheetViews>
  <sheetFormatPr defaultRowHeight="14.4" x14ac:dyDescent="0.3"/>
  <cols>
    <col min="1" max="1" width="54.33203125" style="35" customWidth="1"/>
    <col min="2" max="2" width="7.33203125" style="35" customWidth="1"/>
    <col min="3" max="3" width="5.33203125" style="35" customWidth="1"/>
    <col min="4" max="4" width="14.33203125" style="35" customWidth="1"/>
    <col min="5" max="5" width="12.88671875" style="35" customWidth="1"/>
    <col min="6" max="6" width="9.6640625" style="35" customWidth="1"/>
    <col min="7" max="7" width="16.5546875" style="35" customWidth="1"/>
    <col min="8" max="255" width="8.88671875" style="35"/>
    <col min="256" max="256" width="54.33203125" style="35" customWidth="1"/>
    <col min="257" max="257" width="12.6640625" style="35" customWidth="1"/>
    <col min="258" max="258" width="11.44140625" style="35" customWidth="1"/>
    <col min="259" max="259" width="14.33203125" style="35" customWidth="1"/>
    <col min="260" max="260" width="11" style="35" customWidth="1"/>
    <col min="261" max="261" width="8.88671875" style="35"/>
    <col min="262" max="262" width="16.5546875" style="35" customWidth="1"/>
    <col min="263" max="511" width="8.88671875" style="35"/>
    <col min="512" max="512" width="54.33203125" style="35" customWidth="1"/>
    <col min="513" max="513" width="12.6640625" style="35" customWidth="1"/>
    <col min="514" max="514" width="11.44140625" style="35" customWidth="1"/>
    <col min="515" max="515" width="14.33203125" style="35" customWidth="1"/>
    <col min="516" max="516" width="11" style="35" customWidth="1"/>
    <col min="517" max="517" width="8.88671875" style="35"/>
    <col min="518" max="518" width="16.5546875" style="35" customWidth="1"/>
    <col min="519" max="767" width="8.88671875" style="35"/>
    <col min="768" max="768" width="54.33203125" style="35" customWidth="1"/>
    <col min="769" max="769" width="12.6640625" style="35" customWidth="1"/>
    <col min="770" max="770" width="11.44140625" style="35" customWidth="1"/>
    <col min="771" max="771" width="14.33203125" style="35" customWidth="1"/>
    <col min="772" max="772" width="11" style="35" customWidth="1"/>
    <col min="773" max="773" width="8.88671875" style="35"/>
    <col min="774" max="774" width="16.5546875" style="35" customWidth="1"/>
    <col min="775" max="1023" width="8.88671875" style="35"/>
    <col min="1024" max="1024" width="54.33203125" style="35" customWidth="1"/>
    <col min="1025" max="1025" width="12.6640625" style="35" customWidth="1"/>
    <col min="1026" max="1026" width="11.44140625" style="35" customWidth="1"/>
    <col min="1027" max="1027" width="14.33203125" style="35" customWidth="1"/>
    <col min="1028" max="1028" width="11" style="35" customWidth="1"/>
    <col min="1029" max="1029" width="8.88671875" style="35"/>
    <col min="1030" max="1030" width="16.5546875" style="35" customWidth="1"/>
    <col min="1031" max="1279" width="8.88671875" style="35"/>
    <col min="1280" max="1280" width="54.33203125" style="35" customWidth="1"/>
    <col min="1281" max="1281" width="12.6640625" style="35" customWidth="1"/>
    <col min="1282" max="1282" width="11.44140625" style="35" customWidth="1"/>
    <col min="1283" max="1283" width="14.33203125" style="35" customWidth="1"/>
    <col min="1284" max="1284" width="11" style="35" customWidth="1"/>
    <col min="1285" max="1285" width="8.88671875" style="35"/>
    <col min="1286" max="1286" width="16.5546875" style="35" customWidth="1"/>
    <col min="1287" max="1535" width="8.88671875" style="35"/>
    <col min="1536" max="1536" width="54.33203125" style="35" customWidth="1"/>
    <col min="1537" max="1537" width="12.6640625" style="35" customWidth="1"/>
    <col min="1538" max="1538" width="11.44140625" style="35" customWidth="1"/>
    <col min="1539" max="1539" width="14.33203125" style="35" customWidth="1"/>
    <col min="1540" max="1540" width="11" style="35" customWidth="1"/>
    <col min="1541" max="1541" width="8.88671875" style="35"/>
    <col min="1542" max="1542" width="16.5546875" style="35" customWidth="1"/>
    <col min="1543" max="1791" width="8.88671875" style="35"/>
    <col min="1792" max="1792" width="54.33203125" style="35" customWidth="1"/>
    <col min="1793" max="1793" width="12.6640625" style="35" customWidth="1"/>
    <col min="1794" max="1794" width="11.44140625" style="35" customWidth="1"/>
    <col min="1795" max="1795" width="14.33203125" style="35" customWidth="1"/>
    <col min="1796" max="1796" width="11" style="35" customWidth="1"/>
    <col min="1797" max="1797" width="8.88671875" style="35"/>
    <col min="1798" max="1798" width="16.5546875" style="35" customWidth="1"/>
    <col min="1799" max="2047" width="8.88671875" style="35"/>
    <col min="2048" max="2048" width="54.33203125" style="35" customWidth="1"/>
    <col min="2049" max="2049" width="12.6640625" style="35" customWidth="1"/>
    <col min="2050" max="2050" width="11.44140625" style="35" customWidth="1"/>
    <col min="2051" max="2051" width="14.33203125" style="35" customWidth="1"/>
    <col min="2052" max="2052" width="11" style="35" customWidth="1"/>
    <col min="2053" max="2053" width="8.88671875" style="35"/>
    <col min="2054" max="2054" width="16.5546875" style="35" customWidth="1"/>
    <col min="2055" max="2303" width="8.88671875" style="35"/>
    <col min="2304" max="2304" width="54.33203125" style="35" customWidth="1"/>
    <col min="2305" max="2305" width="12.6640625" style="35" customWidth="1"/>
    <col min="2306" max="2306" width="11.44140625" style="35" customWidth="1"/>
    <col min="2307" max="2307" width="14.33203125" style="35" customWidth="1"/>
    <col min="2308" max="2308" width="11" style="35" customWidth="1"/>
    <col min="2309" max="2309" width="8.88671875" style="35"/>
    <col min="2310" max="2310" width="16.5546875" style="35" customWidth="1"/>
    <col min="2311" max="2559" width="8.88671875" style="35"/>
    <col min="2560" max="2560" width="54.33203125" style="35" customWidth="1"/>
    <col min="2561" max="2561" width="12.6640625" style="35" customWidth="1"/>
    <col min="2562" max="2562" width="11.44140625" style="35" customWidth="1"/>
    <col min="2563" max="2563" width="14.33203125" style="35" customWidth="1"/>
    <col min="2564" max="2564" width="11" style="35" customWidth="1"/>
    <col min="2565" max="2565" width="8.88671875" style="35"/>
    <col min="2566" max="2566" width="16.5546875" style="35" customWidth="1"/>
    <col min="2567" max="2815" width="8.88671875" style="35"/>
    <col min="2816" max="2816" width="54.33203125" style="35" customWidth="1"/>
    <col min="2817" max="2817" width="12.6640625" style="35" customWidth="1"/>
    <col min="2818" max="2818" width="11.44140625" style="35" customWidth="1"/>
    <col min="2819" max="2819" width="14.33203125" style="35" customWidth="1"/>
    <col min="2820" max="2820" width="11" style="35" customWidth="1"/>
    <col min="2821" max="2821" width="8.88671875" style="35"/>
    <col min="2822" max="2822" width="16.5546875" style="35" customWidth="1"/>
    <col min="2823" max="3071" width="8.88671875" style="35"/>
    <col min="3072" max="3072" width="54.33203125" style="35" customWidth="1"/>
    <col min="3073" max="3073" width="12.6640625" style="35" customWidth="1"/>
    <col min="3074" max="3074" width="11.44140625" style="35" customWidth="1"/>
    <col min="3075" max="3075" width="14.33203125" style="35" customWidth="1"/>
    <col min="3076" max="3076" width="11" style="35" customWidth="1"/>
    <col min="3077" max="3077" width="8.88671875" style="35"/>
    <col min="3078" max="3078" width="16.5546875" style="35" customWidth="1"/>
    <col min="3079" max="3327" width="8.88671875" style="35"/>
    <col min="3328" max="3328" width="54.33203125" style="35" customWidth="1"/>
    <col min="3329" max="3329" width="12.6640625" style="35" customWidth="1"/>
    <col min="3330" max="3330" width="11.44140625" style="35" customWidth="1"/>
    <col min="3331" max="3331" width="14.33203125" style="35" customWidth="1"/>
    <col min="3332" max="3332" width="11" style="35" customWidth="1"/>
    <col min="3333" max="3333" width="8.88671875" style="35"/>
    <col min="3334" max="3334" width="16.5546875" style="35" customWidth="1"/>
    <col min="3335" max="3583" width="8.88671875" style="35"/>
    <col min="3584" max="3584" width="54.33203125" style="35" customWidth="1"/>
    <col min="3585" max="3585" width="12.6640625" style="35" customWidth="1"/>
    <col min="3586" max="3586" width="11.44140625" style="35" customWidth="1"/>
    <col min="3587" max="3587" width="14.33203125" style="35" customWidth="1"/>
    <col min="3588" max="3588" width="11" style="35" customWidth="1"/>
    <col min="3589" max="3589" width="8.88671875" style="35"/>
    <col min="3590" max="3590" width="16.5546875" style="35" customWidth="1"/>
    <col min="3591" max="3839" width="8.88671875" style="35"/>
    <col min="3840" max="3840" width="54.33203125" style="35" customWidth="1"/>
    <col min="3841" max="3841" width="12.6640625" style="35" customWidth="1"/>
    <col min="3842" max="3842" width="11.44140625" style="35" customWidth="1"/>
    <col min="3843" max="3843" width="14.33203125" style="35" customWidth="1"/>
    <col min="3844" max="3844" width="11" style="35" customWidth="1"/>
    <col min="3845" max="3845" width="8.88671875" style="35"/>
    <col min="3846" max="3846" width="16.5546875" style="35" customWidth="1"/>
    <col min="3847" max="4095" width="8.88671875" style="35"/>
    <col min="4096" max="4096" width="54.33203125" style="35" customWidth="1"/>
    <col min="4097" max="4097" width="12.6640625" style="35" customWidth="1"/>
    <col min="4098" max="4098" width="11.44140625" style="35" customWidth="1"/>
    <col min="4099" max="4099" width="14.33203125" style="35" customWidth="1"/>
    <col min="4100" max="4100" width="11" style="35" customWidth="1"/>
    <col min="4101" max="4101" width="8.88671875" style="35"/>
    <col min="4102" max="4102" width="16.5546875" style="35" customWidth="1"/>
    <col min="4103" max="4351" width="8.88671875" style="35"/>
    <col min="4352" max="4352" width="54.33203125" style="35" customWidth="1"/>
    <col min="4353" max="4353" width="12.6640625" style="35" customWidth="1"/>
    <col min="4354" max="4354" width="11.44140625" style="35" customWidth="1"/>
    <col min="4355" max="4355" width="14.33203125" style="35" customWidth="1"/>
    <col min="4356" max="4356" width="11" style="35" customWidth="1"/>
    <col min="4357" max="4357" width="8.88671875" style="35"/>
    <col min="4358" max="4358" width="16.5546875" style="35" customWidth="1"/>
    <col min="4359" max="4607" width="8.88671875" style="35"/>
    <col min="4608" max="4608" width="54.33203125" style="35" customWidth="1"/>
    <col min="4609" max="4609" width="12.6640625" style="35" customWidth="1"/>
    <col min="4610" max="4610" width="11.44140625" style="35" customWidth="1"/>
    <col min="4611" max="4611" width="14.33203125" style="35" customWidth="1"/>
    <col min="4612" max="4612" width="11" style="35" customWidth="1"/>
    <col min="4613" max="4613" width="8.88671875" style="35"/>
    <col min="4614" max="4614" width="16.5546875" style="35" customWidth="1"/>
    <col min="4615" max="4863" width="8.88671875" style="35"/>
    <col min="4864" max="4864" width="54.33203125" style="35" customWidth="1"/>
    <col min="4865" max="4865" width="12.6640625" style="35" customWidth="1"/>
    <col min="4866" max="4866" width="11.44140625" style="35" customWidth="1"/>
    <col min="4867" max="4867" width="14.33203125" style="35" customWidth="1"/>
    <col min="4868" max="4868" width="11" style="35" customWidth="1"/>
    <col min="4869" max="4869" width="8.88671875" style="35"/>
    <col min="4870" max="4870" width="16.5546875" style="35" customWidth="1"/>
    <col min="4871" max="5119" width="8.88671875" style="35"/>
    <col min="5120" max="5120" width="54.33203125" style="35" customWidth="1"/>
    <col min="5121" max="5121" width="12.6640625" style="35" customWidth="1"/>
    <col min="5122" max="5122" width="11.44140625" style="35" customWidth="1"/>
    <col min="5123" max="5123" width="14.33203125" style="35" customWidth="1"/>
    <col min="5124" max="5124" width="11" style="35" customWidth="1"/>
    <col min="5125" max="5125" width="8.88671875" style="35"/>
    <col min="5126" max="5126" width="16.5546875" style="35" customWidth="1"/>
    <col min="5127" max="5375" width="8.88671875" style="35"/>
    <col min="5376" max="5376" width="54.33203125" style="35" customWidth="1"/>
    <col min="5377" max="5377" width="12.6640625" style="35" customWidth="1"/>
    <col min="5378" max="5378" width="11.44140625" style="35" customWidth="1"/>
    <col min="5379" max="5379" width="14.33203125" style="35" customWidth="1"/>
    <col min="5380" max="5380" width="11" style="35" customWidth="1"/>
    <col min="5381" max="5381" width="8.88671875" style="35"/>
    <col min="5382" max="5382" width="16.5546875" style="35" customWidth="1"/>
    <col min="5383" max="5631" width="8.88671875" style="35"/>
    <col min="5632" max="5632" width="54.33203125" style="35" customWidth="1"/>
    <col min="5633" max="5633" width="12.6640625" style="35" customWidth="1"/>
    <col min="5634" max="5634" width="11.44140625" style="35" customWidth="1"/>
    <col min="5635" max="5635" width="14.33203125" style="35" customWidth="1"/>
    <col min="5636" max="5636" width="11" style="35" customWidth="1"/>
    <col min="5637" max="5637" width="8.88671875" style="35"/>
    <col min="5638" max="5638" width="16.5546875" style="35" customWidth="1"/>
    <col min="5639" max="5887" width="8.88671875" style="35"/>
    <col min="5888" max="5888" width="54.33203125" style="35" customWidth="1"/>
    <col min="5889" max="5889" width="12.6640625" style="35" customWidth="1"/>
    <col min="5890" max="5890" width="11.44140625" style="35" customWidth="1"/>
    <col min="5891" max="5891" width="14.33203125" style="35" customWidth="1"/>
    <col min="5892" max="5892" width="11" style="35" customWidth="1"/>
    <col min="5893" max="5893" width="8.88671875" style="35"/>
    <col min="5894" max="5894" width="16.5546875" style="35" customWidth="1"/>
    <col min="5895" max="6143" width="8.88671875" style="35"/>
    <col min="6144" max="6144" width="54.33203125" style="35" customWidth="1"/>
    <col min="6145" max="6145" width="12.6640625" style="35" customWidth="1"/>
    <col min="6146" max="6146" width="11.44140625" style="35" customWidth="1"/>
    <col min="6147" max="6147" width="14.33203125" style="35" customWidth="1"/>
    <col min="6148" max="6148" width="11" style="35" customWidth="1"/>
    <col min="6149" max="6149" width="8.88671875" style="35"/>
    <col min="6150" max="6150" width="16.5546875" style="35" customWidth="1"/>
    <col min="6151" max="6399" width="8.88671875" style="35"/>
    <col min="6400" max="6400" width="54.33203125" style="35" customWidth="1"/>
    <col min="6401" max="6401" width="12.6640625" style="35" customWidth="1"/>
    <col min="6402" max="6402" width="11.44140625" style="35" customWidth="1"/>
    <col min="6403" max="6403" width="14.33203125" style="35" customWidth="1"/>
    <col min="6404" max="6404" width="11" style="35" customWidth="1"/>
    <col min="6405" max="6405" width="8.88671875" style="35"/>
    <col min="6406" max="6406" width="16.5546875" style="35" customWidth="1"/>
    <col min="6407" max="6655" width="8.88671875" style="35"/>
    <col min="6656" max="6656" width="54.33203125" style="35" customWidth="1"/>
    <col min="6657" max="6657" width="12.6640625" style="35" customWidth="1"/>
    <col min="6658" max="6658" width="11.44140625" style="35" customWidth="1"/>
    <col min="6659" max="6659" width="14.33203125" style="35" customWidth="1"/>
    <col min="6660" max="6660" width="11" style="35" customWidth="1"/>
    <col min="6661" max="6661" width="8.88671875" style="35"/>
    <col min="6662" max="6662" width="16.5546875" style="35" customWidth="1"/>
    <col min="6663" max="6911" width="8.88671875" style="35"/>
    <col min="6912" max="6912" width="54.33203125" style="35" customWidth="1"/>
    <col min="6913" max="6913" width="12.6640625" style="35" customWidth="1"/>
    <col min="6914" max="6914" width="11.44140625" style="35" customWidth="1"/>
    <col min="6915" max="6915" width="14.33203125" style="35" customWidth="1"/>
    <col min="6916" max="6916" width="11" style="35" customWidth="1"/>
    <col min="6917" max="6917" width="8.88671875" style="35"/>
    <col min="6918" max="6918" width="16.5546875" style="35" customWidth="1"/>
    <col min="6919" max="7167" width="8.88671875" style="35"/>
    <col min="7168" max="7168" width="54.33203125" style="35" customWidth="1"/>
    <col min="7169" max="7169" width="12.6640625" style="35" customWidth="1"/>
    <col min="7170" max="7170" width="11.44140625" style="35" customWidth="1"/>
    <col min="7171" max="7171" width="14.33203125" style="35" customWidth="1"/>
    <col min="7172" max="7172" width="11" style="35" customWidth="1"/>
    <col min="7173" max="7173" width="8.88671875" style="35"/>
    <col min="7174" max="7174" width="16.5546875" style="35" customWidth="1"/>
    <col min="7175" max="7423" width="8.88671875" style="35"/>
    <col min="7424" max="7424" width="54.33203125" style="35" customWidth="1"/>
    <col min="7425" max="7425" width="12.6640625" style="35" customWidth="1"/>
    <col min="7426" max="7426" width="11.44140625" style="35" customWidth="1"/>
    <col min="7427" max="7427" width="14.33203125" style="35" customWidth="1"/>
    <col min="7428" max="7428" width="11" style="35" customWidth="1"/>
    <col min="7429" max="7429" width="8.88671875" style="35"/>
    <col min="7430" max="7430" width="16.5546875" style="35" customWidth="1"/>
    <col min="7431" max="7679" width="8.88671875" style="35"/>
    <col min="7680" max="7680" width="54.33203125" style="35" customWidth="1"/>
    <col min="7681" max="7681" width="12.6640625" style="35" customWidth="1"/>
    <col min="7682" max="7682" width="11.44140625" style="35" customWidth="1"/>
    <col min="7683" max="7683" width="14.33203125" style="35" customWidth="1"/>
    <col min="7684" max="7684" width="11" style="35" customWidth="1"/>
    <col min="7685" max="7685" width="8.88671875" style="35"/>
    <col min="7686" max="7686" width="16.5546875" style="35" customWidth="1"/>
    <col min="7687" max="7935" width="8.88671875" style="35"/>
    <col min="7936" max="7936" width="54.33203125" style="35" customWidth="1"/>
    <col min="7937" max="7937" width="12.6640625" style="35" customWidth="1"/>
    <col min="7938" max="7938" width="11.44140625" style="35" customWidth="1"/>
    <col min="7939" max="7939" width="14.33203125" style="35" customWidth="1"/>
    <col min="7940" max="7940" width="11" style="35" customWidth="1"/>
    <col min="7941" max="7941" width="8.88671875" style="35"/>
    <col min="7942" max="7942" width="16.5546875" style="35" customWidth="1"/>
    <col min="7943" max="8191" width="8.88671875" style="35"/>
    <col min="8192" max="8192" width="54.33203125" style="35" customWidth="1"/>
    <col min="8193" max="8193" width="12.6640625" style="35" customWidth="1"/>
    <col min="8194" max="8194" width="11.44140625" style="35" customWidth="1"/>
    <col min="8195" max="8195" width="14.33203125" style="35" customWidth="1"/>
    <col min="8196" max="8196" width="11" style="35" customWidth="1"/>
    <col min="8197" max="8197" width="8.88671875" style="35"/>
    <col min="8198" max="8198" width="16.5546875" style="35" customWidth="1"/>
    <col min="8199" max="8447" width="8.88671875" style="35"/>
    <col min="8448" max="8448" width="54.33203125" style="35" customWidth="1"/>
    <col min="8449" max="8449" width="12.6640625" style="35" customWidth="1"/>
    <col min="8450" max="8450" width="11.44140625" style="35" customWidth="1"/>
    <col min="8451" max="8451" width="14.33203125" style="35" customWidth="1"/>
    <col min="8452" max="8452" width="11" style="35" customWidth="1"/>
    <col min="8453" max="8453" width="8.88671875" style="35"/>
    <col min="8454" max="8454" width="16.5546875" style="35" customWidth="1"/>
    <col min="8455" max="8703" width="8.88671875" style="35"/>
    <col min="8704" max="8704" width="54.33203125" style="35" customWidth="1"/>
    <col min="8705" max="8705" width="12.6640625" style="35" customWidth="1"/>
    <col min="8706" max="8706" width="11.44140625" style="35" customWidth="1"/>
    <col min="8707" max="8707" width="14.33203125" style="35" customWidth="1"/>
    <col min="8708" max="8708" width="11" style="35" customWidth="1"/>
    <col min="8709" max="8709" width="8.88671875" style="35"/>
    <col min="8710" max="8710" width="16.5546875" style="35" customWidth="1"/>
    <col min="8711" max="8959" width="8.88671875" style="35"/>
    <col min="8960" max="8960" width="54.33203125" style="35" customWidth="1"/>
    <col min="8961" max="8961" width="12.6640625" style="35" customWidth="1"/>
    <col min="8962" max="8962" width="11.44140625" style="35" customWidth="1"/>
    <col min="8963" max="8963" width="14.33203125" style="35" customWidth="1"/>
    <col min="8964" max="8964" width="11" style="35" customWidth="1"/>
    <col min="8965" max="8965" width="8.88671875" style="35"/>
    <col min="8966" max="8966" width="16.5546875" style="35" customWidth="1"/>
    <col min="8967" max="9215" width="8.88671875" style="35"/>
    <col min="9216" max="9216" width="54.33203125" style="35" customWidth="1"/>
    <col min="9217" max="9217" width="12.6640625" style="35" customWidth="1"/>
    <col min="9218" max="9218" width="11.44140625" style="35" customWidth="1"/>
    <col min="9219" max="9219" width="14.33203125" style="35" customWidth="1"/>
    <col min="9220" max="9220" width="11" style="35" customWidth="1"/>
    <col min="9221" max="9221" width="8.88671875" style="35"/>
    <col min="9222" max="9222" width="16.5546875" style="35" customWidth="1"/>
    <col min="9223" max="9471" width="8.88671875" style="35"/>
    <col min="9472" max="9472" width="54.33203125" style="35" customWidth="1"/>
    <col min="9473" max="9473" width="12.6640625" style="35" customWidth="1"/>
    <col min="9474" max="9474" width="11.44140625" style="35" customWidth="1"/>
    <col min="9475" max="9475" width="14.33203125" style="35" customWidth="1"/>
    <col min="9476" max="9476" width="11" style="35" customWidth="1"/>
    <col min="9477" max="9477" width="8.88671875" style="35"/>
    <col min="9478" max="9478" width="16.5546875" style="35" customWidth="1"/>
    <col min="9479" max="9727" width="8.88671875" style="35"/>
    <col min="9728" max="9728" width="54.33203125" style="35" customWidth="1"/>
    <col min="9729" max="9729" width="12.6640625" style="35" customWidth="1"/>
    <col min="9730" max="9730" width="11.44140625" style="35" customWidth="1"/>
    <col min="9731" max="9731" width="14.33203125" style="35" customWidth="1"/>
    <col min="9732" max="9732" width="11" style="35" customWidth="1"/>
    <col min="9733" max="9733" width="8.88671875" style="35"/>
    <col min="9734" max="9734" width="16.5546875" style="35" customWidth="1"/>
    <col min="9735" max="9983" width="8.88671875" style="35"/>
    <col min="9984" max="9984" width="54.33203125" style="35" customWidth="1"/>
    <col min="9985" max="9985" width="12.6640625" style="35" customWidth="1"/>
    <col min="9986" max="9986" width="11.44140625" style="35" customWidth="1"/>
    <col min="9987" max="9987" width="14.33203125" style="35" customWidth="1"/>
    <col min="9988" max="9988" width="11" style="35" customWidth="1"/>
    <col min="9989" max="9989" width="8.88671875" style="35"/>
    <col min="9990" max="9990" width="16.5546875" style="35" customWidth="1"/>
    <col min="9991" max="10239" width="8.88671875" style="35"/>
    <col min="10240" max="10240" width="54.33203125" style="35" customWidth="1"/>
    <col min="10241" max="10241" width="12.6640625" style="35" customWidth="1"/>
    <col min="10242" max="10242" width="11.44140625" style="35" customWidth="1"/>
    <col min="10243" max="10243" width="14.33203125" style="35" customWidth="1"/>
    <col min="10244" max="10244" width="11" style="35" customWidth="1"/>
    <col min="10245" max="10245" width="8.88671875" style="35"/>
    <col min="10246" max="10246" width="16.5546875" style="35" customWidth="1"/>
    <col min="10247" max="10495" width="8.88671875" style="35"/>
    <col min="10496" max="10496" width="54.33203125" style="35" customWidth="1"/>
    <col min="10497" max="10497" width="12.6640625" style="35" customWidth="1"/>
    <col min="10498" max="10498" width="11.44140625" style="35" customWidth="1"/>
    <col min="10499" max="10499" width="14.33203125" style="35" customWidth="1"/>
    <col min="10500" max="10500" width="11" style="35" customWidth="1"/>
    <col min="10501" max="10501" width="8.88671875" style="35"/>
    <col min="10502" max="10502" width="16.5546875" style="35" customWidth="1"/>
    <col min="10503" max="10751" width="8.88671875" style="35"/>
    <col min="10752" max="10752" width="54.33203125" style="35" customWidth="1"/>
    <col min="10753" max="10753" width="12.6640625" style="35" customWidth="1"/>
    <col min="10754" max="10754" width="11.44140625" style="35" customWidth="1"/>
    <col min="10755" max="10755" width="14.33203125" style="35" customWidth="1"/>
    <col min="10756" max="10756" width="11" style="35" customWidth="1"/>
    <col min="10757" max="10757" width="8.88671875" style="35"/>
    <col min="10758" max="10758" width="16.5546875" style="35" customWidth="1"/>
    <col min="10759" max="11007" width="8.88671875" style="35"/>
    <col min="11008" max="11008" width="54.33203125" style="35" customWidth="1"/>
    <col min="11009" max="11009" width="12.6640625" style="35" customWidth="1"/>
    <col min="11010" max="11010" width="11.44140625" style="35" customWidth="1"/>
    <col min="11011" max="11011" width="14.33203125" style="35" customWidth="1"/>
    <col min="11012" max="11012" width="11" style="35" customWidth="1"/>
    <col min="11013" max="11013" width="8.88671875" style="35"/>
    <col min="11014" max="11014" width="16.5546875" style="35" customWidth="1"/>
    <col min="11015" max="11263" width="8.88671875" style="35"/>
    <col min="11264" max="11264" width="54.33203125" style="35" customWidth="1"/>
    <col min="11265" max="11265" width="12.6640625" style="35" customWidth="1"/>
    <col min="11266" max="11266" width="11.44140625" style="35" customWidth="1"/>
    <col min="11267" max="11267" width="14.33203125" style="35" customWidth="1"/>
    <col min="11268" max="11268" width="11" style="35" customWidth="1"/>
    <col min="11269" max="11269" width="8.88671875" style="35"/>
    <col min="11270" max="11270" width="16.5546875" style="35" customWidth="1"/>
    <col min="11271" max="11519" width="8.88671875" style="35"/>
    <col min="11520" max="11520" width="54.33203125" style="35" customWidth="1"/>
    <col min="11521" max="11521" width="12.6640625" style="35" customWidth="1"/>
    <col min="11522" max="11522" width="11.44140625" style="35" customWidth="1"/>
    <col min="11523" max="11523" width="14.33203125" style="35" customWidth="1"/>
    <col min="11524" max="11524" width="11" style="35" customWidth="1"/>
    <col min="11525" max="11525" width="8.88671875" style="35"/>
    <col min="11526" max="11526" width="16.5546875" style="35" customWidth="1"/>
    <col min="11527" max="11775" width="8.88671875" style="35"/>
    <col min="11776" max="11776" width="54.33203125" style="35" customWidth="1"/>
    <col min="11777" max="11777" width="12.6640625" style="35" customWidth="1"/>
    <col min="11778" max="11778" width="11.44140625" style="35" customWidth="1"/>
    <col min="11779" max="11779" width="14.33203125" style="35" customWidth="1"/>
    <col min="11780" max="11780" width="11" style="35" customWidth="1"/>
    <col min="11781" max="11781" width="8.88671875" style="35"/>
    <col min="11782" max="11782" width="16.5546875" style="35" customWidth="1"/>
    <col min="11783" max="12031" width="8.88671875" style="35"/>
    <col min="12032" max="12032" width="54.33203125" style="35" customWidth="1"/>
    <col min="12033" max="12033" width="12.6640625" style="35" customWidth="1"/>
    <col min="12034" max="12034" width="11.44140625" style="35" customWidth="1"/>
    <col min="12035" max="12035" width="14.33203125" style="35" customWidth="1"/>
    <col min="12036" max="12036" width="11" style="35" customWidth="1"/>
    <col min="12037" max="12037" width="8.88671875" style="35"/>
    <col min="12038" max="12038" width="16.5546875" style="35" customWidth="1"/>
    <col min="12039" max="12287" width="8.88671875" style="35"/>
    <col min="12288" max="12288" width="54.33203125" style="35" customWidth="1"/>
    <col min="12289" max="12289" width="12.6640625" style="35" customWidth="1"/>
    <col min="12290" max="12290" width="11.44140625" style="35" customWidth="1"/>
    <col min="12291" max="12291" width="14.33203125" style="35" customWidth="1"/>
    <col min="12292" max="12292" width="11" style="35" customWidth="1"/>
    <col min="12293" max="12293" width="8.88671875" style="35"/>
    <col min="12294" max="12294" width="16.5546875" style="35" customWidth="1"/>
    <col min="12295" max="12543" width="8.88671875" style="35"/>
    <col min="12544" max="12544" width="54.33203125" style="35" customWidth="1"/>
    <col min="12545" max="12545" width="12.6640625" style="35" customWidth="1"/>
    <col min="12546" max="12546" width="11.44140625" style="35" customWidth="1"/>
    <col min="12547" max="12547" width="14.33203125" style="35" customWidth="1"/>
    <col min="12548" max="12548" width="11" style="35" customWidth="1"/>
    <col min="12549" max="12549" width="8.88671875" style="35"/>
    <col min="12550" max="12550" width="16.5546875" style="35" customWidth="1"/>
    <col min="12551" max="12799" width="8.88671875" style="35"/>
    <col min="12800" max="12800" width="54.33203125" style="35" customWidth="1"/>
    <col min="12801" max="12801" width="12.6640625" style="35" customWidth="1"/>
    <col min="12802" max="12802" width="11.44140625" style="35" customWidth="1"/>
    <col min="12803" max="12803" width="14.33203125" style="35" customWidth="1"/>
    <col min="12804" max="12804" width="11" style="35" customWidth="1"/>
    <col min="12805" max="12805" width="8.88671875" style="35"/>
    <col min="12806" max="12806" width="16.5546875" style="35" customWidth="1"/>
    <col min="12807" max="13055" width="8.88671875" style="35"/>
    <col min="13056" max="13056" width="54.33203125" style="35" customWidth="1"/>
    <col min="13057" max="13057" width="12.6640625" style="35" customWidth="1"/>
    <col min="13058" max="13058" width="11.44140625" style="35" customWidth="1"/>
    <col min="13059" max="13059" width="14.33203125" style="35" customWidth="1"/>
    <col min="13060" max="13060" width="11" style="35" customWidth="1"/>
    <col min="13061" max="13061" width="8.88671875" style="35"/>
    <col min="13062" max="13062" width="16.5546875" style="35" customWidth="1"/>
    <col min="13063" max="13311" width="8.88671875" style="35"/>
    <col min="13312" max="13312" width="54.33203125" style="35" customWidth="1"/>
    <col min="13313" max="13313" width="12.6640625" style="35" customWidth="1"/>
    <col min="13314" max="13314" width="11.44140625" style="35" customWidth="1"/>
    <col min="13315" max="13315" width="14.33203125" style="35" customWidth="1"/>
    <col min="13316" max="13316" width="11" style="35" customWidth="1"/>
    <col min="13317" max="13317" width="8.88671875" style="35"/>
    <col min="13318" max="13318" width="16.5546875" style="35" customWidth="1"/>
    <col min="13319" max="13567" width="8.88671875" style="35"/>
    <col min="13568" max="13568" width="54.33203125" style="35" customWidth="1"/>
    <col min="13569" max="13569" width="12.6640625" style="35" customWidth="1"/>
    <col min="13570" max="13570" width="11.44140625" style="35" customWidth="1"/>
    <col min="13571" max="13571" width="14.33203125" style="35" customWidth="1"/>
    <col min="13572" max="13572" width="11" style="35" customWidth="1"/>
    <col min="13573" max="13573" width="8.88671875" style="35"/>
    <col min="13574" max="13574" width="16.5546875" style="35" customWidth="1"/>
    <col min="13575" max="13823" width="8.88671875" style="35"/>
    <col min="13824" max="13824" width="54.33203125" style="35" customWidth="1"/>
    <col min="13825" max="13825" width="12.6640625" style="35" customWidth="1"/>
    <col min="13826" max="13826" width="11.44140625" style="35" customWidth="1"/>
    <col min="13827" max="13827" width="14.33203125" style="35" customWidth="1"/>
    <col min="13828" max="13828" width="11" style="35" customWidth="1"/>
    <col min="13829" max="13829" width="8.88671875" style="35"/>
    <col min="13830" max="13830" width="16.5546875" style="35" customWidth="1"/>
    <col min="13831" max="14079" width="8.88671875" style="35"/>
    <col min="14080" max="14080" width="54.33203125" style="35" customWidth="1"/>
    <col min="14081" max="14081" width="12.6640625" style="35" customWidth="1"/>
    <col min="14082" max="14082" width="11.44140625" style="35" customWidth="1"/>
    <col min="14083" max="14083" width="14.33203125" style="35" customWidth="1"/>
    <col min="14084" max="14084" width="11" style="35" customWidth="1"/>
    <col min="14085" max="14085" width="8.88671875" style="35"/>
    <col min="14086" max="14086" width="16.5546875" style="35" customWidth="1"/>
    <col min="14087" max="14335" width="8.88671875" style="35"/>
    <col min="14336" max="14336" width="54.33203125" style="35" customWidth="1"/>
    <col min="14337" max="14337" width="12.6640625" style="35" customWidth="1"/>
    <col min="14338" max="14338" width="11.44140625" style="35" customWidth="1"/>
    <col min="14339" max="14339" width="14.33203125" style="35" customWidth="1"/>
    <col min="14340" max="14340" width="11" style="35" customWidth="1"/>
    <col min="14341" max="14341" width="8.88671875" style="35"/>
    <col min="14342" max="14342" width="16.5546875" style="35" customWidth="1"/>
    <col min="14343" max="14591" width="8.88671875" style="35"/>
    <col min="14592" max="14592" width="54.33203125" style="35" customWidth="1"/>
    <col min="14593" max="14593" width="12.6640625" style="35" customWidth="1"/>
    <col min="14594" max="14594" width="11.44140625" style="35" customWidth="1"/>
    <col min="14595" max="14595" width="14.33203125" style="35" customWidth="1"/>
    <col min="14596" max="14596" width="11" style="35" customWidth="1"/>
    <col min="14597" max="14597" width="8.88671875" style="35"/>
    <col min="14598" max="14598" width="16.5546875" style="35" customWidth="1"/>
    <col min="14599" max="14847" width="8.88671875" style="35"/>
    <col min="14848" max="14848" width="54.33203125" style="35" customWidth="1"/>
    <col min="14849" max="14849" width="12.6640625" style="35" customWidth="1"/>
    <col min="14850" max="14850" width="11.44140625" style="35" customWidth="1"/>
    <col min="14851" max="14851" width="14.33203125" style="35" customWidth="1"/>
    <col min="14852" max="14852" width="11" style="35" customWidth="1"/>
    <col min="14853" max="14853" width="8.88671875" style="35"/>
    <col min="14854" max="14854" width="16.5546875" style="35" customWidth="1"/>
    <col min="14855" max="15103" width="8.88671875" style="35"/>
    <col min="15104" max="15104" width="54.33203125" style="35" customWidth="1"/>
    <col min="15105" max="15105" width="12.6640625" style="35" customWidth="1"/>
    <col min="15106" max="15106" width="11.44140625" style="35" customWidth="1"/>
    <col min="15107" max="15107" width="14.33203125" style="35" customWidth="1"/>
    <col min="15108" max="15108" width="11" style="35" customWidth="1"/>
    <col min="15109" max="15109" width="8.88671875" style="35"/>
    <col min="15110" max="15110" width="16.5546875" style="35" customWidth="1"/>
    <col min="15111" max="15359" width="8.88671875" style="35"/>
    <col min="15360" max="15360" width="54.33203125" style="35" customWidth="1"/>
    <col min="15361" max="15361" width="12.6640625" style="35" customWidth="1"/>
    <col min="15362" max="15362" width="11.44140625" style="35" customWidth="1"/>
    <col min="15363" max="15363" width="14.33203125" style="35" customWidth="1"/>
    <col min="15364" max="15364" width="11" style="35" customWidth="1"/>
    <col min="15365" max="15365" width="8.88671875" style="35"/>
    <col min="15366" max="15366" width="16.5546875" style="35" customWidth="1"/>
    <col min="15367" max="15615" width="8.88671875" style="35"/>
    <col min="15616" max="15616" width="54.33203125" style="35" customWidth="1"/>
    <col min="15617" max="15617" width="12.6640625" style="35" customWidth="1"/>
    <col min="15618" max="15618" width="11.44140625" style="35" customWidth="1"/>
    <col min="15619" max="15619" width="14.33203125" style="35" customWidth="1"/>
    <col min="15620" max="15620" width="11" style="35" customWidth="1"/>
    <col min="15621" max="15621" width="8.88671875" style="35"/>
    <col min="15622" max="15622" width="16.5546875" style="35" customWidth="1"/>
    <col min="15623" max="15871" width="8.88671875" style="35"/>
    <col min="15872" max="15872" width="54.33203125" style="35" customWidth="1"/>
    <col min="15873" max="15873" width="12.6640625" style="35" customWidth="1"/>
    <col min="15874" max="15874" width="11.44140625" style="35" customWidth="1"/>
    <col min="15875" max="15875" width="14.33203125" style="35" customWidth="1"/>
    <col min="15876" max="15876" width="11" style="35" customWidth="1"/>
    <col min="15877" max="15877" width="8.88671875" style="35"/>
    <col min="15878" max="15878" width="16.5546875" style="35" customWidth="1"/>
    <col min="15879" max="16127" width="8.88671875" style="35"/>
    <col min="16128" max="16128" width="54.33203125" style="35" customWidth="1"/>
    <col min="16129" max="16129" width="12.6640625" style="35" customWidth="1"/>
    <col min="16130" max="16130" width="11.44140625" style="35" customWidth="1"/>
    <col min="16131" max="16131" width="14.33203125" style="35" customWidth="1"/>
    <col min="16132" max="16132" width="11" style="35" customWidth="1"/>
    <col min="16133" max="16133" width="8.88671875" style="35"/>
    <col min="16134" max="16134" width="16.5546875" style="35" customWidth="1"/>
    <col min="16135" max="16384" width="8.88671875" style="35"/>
  </cols>
  <sheetData>
    <row r="1" spans="1:7" x14ac:dyDescent="0.3">
      <c r="A1" s="195"/>
      <c r="B1" s="195"/>
      <c r="C1" s="147"/>
      <c r="D1" s="398" t="s">
        <v>212</v>
      </c>
      <c r="E1" s="399"/>
      <c r="F1" s="399"/>
    </row>
    <row r="2" spans="1:7" x14ac:dyDescent="0.3">
      <c r="A2" s="400" t="s">
        <v>207</v>
      </c>
      <c r="B2" s="401"/>
      <c r="C2" s="401"/>
      <c r="D2" s="401"/>
      <c r="E2" s="401"/>
      <c r="F2" s="401"/>
    </row>
    <row r="3" spans="1:7" x14ac:dyDescent="0.3">
      <c r="A3" s="400" t="s">
        <v>457</v>
      </c>
      <c r="B3" s="401"/>
      <c r="C3" s="401"/>
      <c r="D3" s="401"/>
      <c r="E3" s="401"/>
      <c r="F3" s="401"/>
    </row>
    <row r="4" spans="1:7" ht="12.6" customHeight="1" x14ac:dyDescent="0.3">
      <c r="A4" s="402" t="s">
        <v>439</v>
      </c>
      <c r="B4" s="399"/>
      <c r="C4" s="399"/>
      <c r="D4" s="399"/>
      <c r="E4" s="399"/>
      <c r="F4" s="399"/>
    </row>
    <row r="5" spans="1:7" ht="18" customHeight="1" x14ac:dyDescent="0.3">
      <c r="A5" s="195"/>
      <c r="B5" s="196"/>
      <c r="C5" s="197"/>
      <c r="D5" s="197"/>
      <c r="E5" s="197"/>
      <c r="F5" s="197"/>
    </row>
    <row r="6" spans="1:7" ht="18" customHeight="1" x14ac:dyDescent="0.3">
      <c r="A6" s="403" t="s">
        <v>499</v>
      </c>
      <c r="B6" s="403"/>
      <c r="C6" s="403"/>
      <c r="D6" s="403"/>
      <c r="E6" s="404"/>
      <c r="F6" s="404"/>
      <c r="G6" s="34"/>
    </row>
    <row r="7" spans="1:7" ht="13.2" customHeight="1" x14ac:dyDescent="0.3">
      <c r="A7" s="405"/>
      <c r="B7" s="405"/>
      <c r="C7" s="405"/>
      <c r="D7" s="405"/>
      <c r="E7" s="406"/>
      <c r="F7" s="406"/>
      <c r="G7" s="34"/>
    </row>
    <row r="8" spans="1:7" x14ac:dyDescent="0.3">
      <c r="A8" s="209"/>
      <c r="B8" s="198" t="s">
        <v>214</v>
      </c>
      <c r="C8" s="198" t="s">
        <v>293</v>
      </c>
      <c r="D8" s="198" t="s">
        <v>294</v>
      </c>
      <c r="E8" s="199" t="s">
        <v>295</v>
      </c>
      <c r="F8" s="199" t="s">
        <v>296</v>
      </c>
    </row>
    <row r="9" spans="1:7" x14ac:dyDescent="0.3">
      <c r="A9" s="210" t="s">
        <v>219</v>
      </c>
      <c r="B9" s="200" t="s">
        <v>297</v>
      </c>
      <c r="C9" s="200"/>
      <c r="D9" s="358">
        <f>D10+D11+D12+D14+D15+D13</f>
        <v>23113268.149999999</v>
      </c>
      <c r="E9" s="358">
        <f>E10+E11+E12+E14+E15+E13</f>
        <v>21374500.509999998</v>
      </c>
      <c r="F9" s="227">
        <f t="shared" ref="F9:F43" si="0">E9/D9*100</f>
        <v>92.477188302771452</v>
      </c>
    </row>
    <row r="10" spans="1:7" ht="27.6" x14ac:dyDescent="0.3">
      <c r="A10" s="211" t="s">
        <v>220</v>
      </c>
      <c r="B10" s="201" t="s">
        <v>297</v>
      </c>
      <c r="C10" s="201" t="s">
        <v>298</v>
      </c>
      <c r="D10" s="364">
        <f>'приложение 4'!G10</f>
        <v>2084000</v>
      </c>
      <c r="E10" s="359">
        <f>'приложение 4'!H10</f>
        <v>2062733.5299999998</v>
      </c>
      <c r="F10" s="202">
        <f t="shared" si="0"/>
        <v>98.979535988483676</v>
      </c>
    </row>
    <row r="11" spans="1:7" ht="41.4" x14ac:dyDescent="0.3">
      <c r="A11" s="211" t="s">
        <v>225</v>
      </c>
      <c r="B11" s="201" t="s">
        <v>297</v>
      </c>
      <c r="C11" s="201" t="s">
        <v>299</v>
      </c>
      <c r="D11" s="359">
        <f>'приложение 4'!G15</f>
        <v>1726000</v>
      </c>
      <c r="E11" s="359">
        <f>'приложение 4'!H15</f>
        <v>1671845.0600000003</v>
      </c>
      <c r="F11" s="202">
        <f t="shared" si="0"/>
        <v>96.862402085747419</v>
      </c>
    </row>
    <row r="12" spans="1:7" ht="55.2" x14ac:dyDescent="0.3">
      <c r="A12" s="211" t="s">
        <v>300</v>
      </c>
      <c r="B12" s="201" t="s">
        <v>297</v>
      </c>
      <c r="C12" s="201" t="s">
        <v>301</v>
      </c>
      <c r="D12" s="359">
        <f>'приложение 4'!G24</f>
        <v>17416898.789999999</v>
      </c>
      <c r="E12" s="359">
        <f>'приложение 4'!H24</f>
        <v>16058562.559999999</v>
      </c>
      <c r="F12" s="202">
        <f t="shared" si="0"/>
        <v>92.201044248015634</v>
      </c>
    </row>
    <row r="13" spans="1:7" x14ac:dyDescent="0.3">
      <c r="A13" s="211" t="s">
        <v>440</v>
      </c>
      <c r="B13" s="201" t="s">
        <v>297</v>
      </c>
      <c r="C13" s="201" t="s">
        <v>314</v>
      </c>
      <c r="D13" s="359">
        <f>'приложение 4'!G39</f>
        <v>874669.36</v>
      </c>
      <c r="E13" s="359">
        <f>'приложение 4'!H39</f>
        <v>874669.36</v>
      </c>
      <c r="F13" s="202">
        <f t="shared" si="0"/>
        <v>100</v>
      </c>
    </row>
    <row r="14" spans="1:7" x14ac:dyDescent="0.3">
      <c r="A14" s="211" t="s">
        <v>304</v>
      </c>
      <c r="B14" s="201" t="s">
        <v>297</v>
      </c>
      <c r="C14" s="201" t="s">
        <v>305</v>
      </c>
      <c r="D14" s="359">
        <f>'приложение 4'!G42</f>
        <v>40000</v>
      </c>
      <c r="E14" s="359">
        <f>'приложение 4'!H42</f>
        <v>0</v>
      </c>
      <c r="F14" s="202">
        <f t="shared" si="0"/>
        <v>0</v>
      </c>
    </row>
    <row r="15" spans="1:7" x14ac:dyDescent="0.3">
      <c r="A15" s="211" t="s">
        <v>243</v>
      </c>
      <c r="B15" s="201" t="s">
        <v>297</v>
      </c>
      <c r="C15" s="201" t="s">
        <v>306</v>
      </c>
      <c r="D15" s="359">
        <f>'приложение 4'!G46</f>
        <v>971700</v>
      </c>
      <c r="E15" s="359">
        <f>'приложение 4'!H46</f>
        <v>706690</v>
      </c>
      <c r="F15" s="202">
        <f t="shared" si="0"/>
        <v>72.727179170525886</v>
      </c>
    </row>
    <row r="16" spans="1:7" x14ac:dyDescent="0.3">
      <c r="A16" s="210" t="s">
        <v>324</v>
      </c>
      <c r="B16" s="203" t="s">
        <v>298</v>
      </c>
      <c r="C16" s="201"/>
      <c r="D16" s="360">
        <f>D17</f>
        <v>434200</v>
      </c>
      <c r="E16" s="360">
        <f>E17</f>
        <v>434200</v>
      </c>
      <c r="F16" s="204">
        <v>343.5</v>
      </c>
    </row>
    <row r="17" spans="1:6" x14ac:dyDescent="0.3">
      <c r="A17" s="211" t="s">
        <v>245</v>
      </c>
      <c r="B17" s="201" t="s">
        <v>298</v>
      </c>
      <c r="C17" s="201" t="s">
        <v>299</v>
      </c>
      <c r="D17" s="359">
        <f>'приложение 4'!G50</f>
        <v>434200</v>
      </c>
      <c r="E17" s="359">
        <f>'приложение 4'!H50</f>
        <v>434200</v>
      </c>
      <c r="F17" s="202">
        <f t="shared" si="0"/>
        <v>100</v>
      </c>
    </row>
    <row r="18" spans="1:6" ht="28.8" x14ac:dyDescent="0.3">
      <c r="A18" s="210" t="s">
        <v>249</v>
      </c>
      <c r="B18" s="205" t="s">
        <v>299</v>
      </c>
      <c r="C18" s="205"/>
      <c r="D18" s="361">
        <f>D19+D20+D21</f>
        <v>3792700</v>
      </c>
      <c r="E18" s="361">
        <f>E19+E20+E21</f>
        <v>3638690.14</v>
      </c>
      <c r="F18" s="202">
        <f t="shared" si="0"/>
        <v>95.939308144593554</v>
      </c>
    </row>
    <row r="19" spans="1:6" ht="27.6" x14ac:dyDescent="0.3">
      <c r="A19" s="211" t="s">
        <v>308</v>
      </c>
      <c r="B19" s="201" t="s">
        <v>299</v>
      </c>
      <c r="C19" s="201" t="s">
        <v>309</v>
      </c>
      <c r="D19" s="359">
        <f>'приложение 4'!G59</f>
        <v>3389200</v>
      </c>
      <c r="E19" s="359">
        <f>'приложение 4'!H59</f>
        <v>3289161.14</v>
      </c>
      <c r="F19" s="202">
        <f t="shared" ref="F19" si="1">E19/D19*100</f>
        <v>97.048304614658335</v>
      </c>
    </row>
    <row r="20" spans="1:6" ht="41.4" x14ac:dyDescent="0.3">
      <c r="A20" s="211" t="s">
        <v>251</v>
      </c>
      <c r="B20" s="201" t="s">
        <v>299</v>
      </c>
      <c r="C20" s="201" t="s">
        <v>317</v>
      </c>
      <c r="D20" s="359">
        <f>'приложение 4'!G62</f>
        <v>368000</v>
      </c>
      <c r="E20" s="359">
        <f>'приложение 4'!H62</f>
        <v>314529</v>
      </c>
      <c r="F20" s="202">
        <f t="shared" si="0"/>
        <v>85.469836956521732</v>
      </c>
    </row>
    <row r="21" spans="1:6" ht="27.6" x14ac:dyDescent="0.3">
      <c r="A21" s="211" t="s">
        <v>253</v>
      </c>
      <c r="B21" s="201" t="s">
        <v>299</v>
      </c>
      <c r="C21" s="201" t="s">
        <v>307</v>
      </c>
      <c r="D21" s="359">
        <f>'приложение 4'!G67</f>
        <v>35500</v>
      </c>
      <c r="E21" s="359">
        <f>'приложение 4'!H67</f>
        <v>35000</v>
      </c>
      <c r="F21" s="202">
        <f t="shared" si="0"/>
        <v>98.591549295774655</v>
      </c>
    </row>
    <row r="22" spans="1:6" x14ac:dyDescent="0.3">
      <c r="A22" s="210" t="s">
        <v>254</v>
      </c>
      <c r="B22" s="205" t="s">
        <v>301</v>
      </c>
      <c r="C22" s="201"/>
      <c r="D22" s="361">
        <f>D24+D25+D23</f>
        <v>56768316.920000002</v>
      </c>
      <c r="E22" s="361">
        <f t="shared" ref="E22" si="2">E24+E25+E23</f>
        <v>54675687.879999995</v>
      </c>
      <c r="F22" s="227">
        <f t="shared" si="0"/>
        <v>96.313737743979587</v>
      </c>
    </row>
    <row r="23" spans="1:6" x14ac:dyDescent="0.3">
      <c r="A23" s="211" t="s">
        <v>325</v>
      </c>
      <c r="B23" s="206" t="s">
        <v>301</v>
      </c>
      <c r="C23" s="201" t="s">
        <v>297</v>
      </c>
      <c r="D23" s="362">
        <f>'приложение 4'!G69</f>
        <v>73200</v>
      </c>
      <c r="E23" s="362">
        <f>'приложение 4'!H69</f>
        <v>73200</v>
      </c>
      <c r="F23" s="202">
        <f t="shared" si="0"/>
        <v>100</v>
      </c>
    </row>
    <row r="24" spans="1:6" x14ac:dyDescent="0.3">
      <c r="A24" s="211" t="s">
        <v>257</v>
      </c>
      <c r="B24" s="201" t="s">
        <v>301</v>
      </c>
      <c r="C24" s="201" t="s">
        <v>310</v>
      </c>
      <c r="D24" s="359">
        <f>'приложение 4'!G74</f>
        <v>4744300</v>
      </c>
      <c r="E24" s="359">
        <f>'приложение 4'!H74</f>
        <v>4744271.91</v>
      </c>
      <c r="F24" s="202">
        <f t="shared" si="0"/>
        <v>99.999407921084256</v>
      </c>
    </row>
    <row r="25" spans="1:6" x14ac:dyDescent="0.3">
      <c r="A25" s="211" t="s">
        <v>311</v>
      </c>
      <c r="B25" s="201" t="s">
        <v>301</v>
      </c>
      <c r="C25" s="201" t="s">
        <v>309</v>
      </c>
      <c r="D25" s="359">
        <f>'приложение 4'!G78</f>
        <v>51950816.920000002</v>
      </c>
      <c r="E25" s="359">
        <f>'приложение 4'!H78</f>
        <v>49858215.969999999</v>
      </c>
      <c r="F25" s="202">
        <f t="shared" si="0"/>
        <v>95.971957566668422</v>
      </c>
    </row>
    <row r="26" spans="1:6" x14ac:dyDescent="0.3">
      <c r="A26" s="210" t="s">
        <v>262</v>
      </c>
      <c r="B26" s="205" t="s">
        <v>303</v>
      </c>
      <c r="C26" s="201"/>
      <c r="D26" s="361">
        <f>D27+D28+D29</f>
        <v>10239030.640000001</v>
      </c>
      <c r="E26" s="361">
        <f>E27+E28+E29</f>
        <v>7861606.2400000002</v>
      </c>
      <c r="F26" s="202">
        <f t="shared" si="0"/>
        <v>76.78076681680875</v>
      </c>
    </row>
    <row r="27" spans="1:6" x14ac:dyDescent="0.3">
      <c r="A27" s="211" t="s">
        <v>263</v>
      </c>
      <c r="B27" s="201" t="s">
        <v>303</v>
      </c>
      <c r="C27" s="201" t="s">
        <v>298</v>
      </c>
      <c r="D27" s="359">
        <f>'приложение 4'!G91</f>
        <v>3631450</v>
      </c>
      <c r="E27" s="359">
        <f>'приложение 4'!H91</f>
        <v>1845564.9700000002</v>
      </c>
      <c r="F27" s="202">
        <f t="shared" si="0"/>
        <v>50.821709509975356</v>
      </c>
    </row>
    <row r="28" spans="1:6" x14ac:dyDescent="0.3">
      <c r="A28" s="211" t="s">
        <v>265</v>
      </c>
      <c r="B28" s="201" t="s">
        <v>303</v>
      </c>
      <c r="C28" s="201" t="s">
        <v>299</v>
      </c>
      <c r="D28" s="359">
        <f>'приложение 4'!G95</f>
        <v>6572580.6400000006</v>
      </c>
      <c r="E28" s="359">
        <f>'приложение 4'!H95</f>
        <v>5982621.7699999996</v>
      </c>
      <c r="F28" s="202">
        <f t="shared" si="0"/>
        <v>91.023938657981972</v>
      </c>
    </row>
    <row r="29" spans="1:6" ht="27.6" x14ac:dyDescent="0.3">
      <c r="A29" s="212" t="s">
        <v>313</v>
      </c>
      <c r="B29" s="201" t="s">
        <v>303</v>
      </c>
      <c r="C29" s="201" t="s">
        <v>303</v>
      </c>
      <c r="D29" s="359">
        <f>'приложение 4'!G107</f>
        <v>35000</v>
      </c>
      <c r="E29" s="359">
        <f>'приложение 4'!H107</f>
        <v>33419.5</v>
      </c>
      <c r="F29" s="202">
        <f t="shared" si="0"/>
        <v>95.484285714285704</v>
      </c>
    </row>
    <row r="30" spans="1:6" x14ac:dyDescent="0.3">
      <c r="A30" s="210" t="s">
        <v>273</v>
      </c>
      <c r="B30" s="205" t="s">
        <v>314</v>
      </c>
      <c r="C30" s="201"/>
      <c r="D30" s="361">
        <f>D31</f>
        <v>27200</v>
      </c>
      <c r="E30" s="361">
        <f>E31</f>
        <v>27126</v>
      </c>
      <c r="F30" s="202">
        <f t="shared" si="0"/>
        <v>99.727941176470594</v>
      </c>
    </row>
    <row r="31" spans="1:6" x14ac:dyDescent="0.3">
      <c r="A31" s="213" t="s">
        <v>274</v>
      </c>
      <c r="B31" s="201" t="s">
        <v>314</v>
      </c>
      <c r="C31" s="201" t="s">
        <v>314</v>
      </c>
      <c r="D31" s="359">
        <f>'приложение 4'!G111</f>
        <v>27200</v>
      </c>
      <c r="E31" s="359">
        <f>'приложение 4'!H111</f>
        <v>27126</v>
      </c>
      <c r="F31" s="202">
        <f t="shared" si="0"/>
        <v>99.727941176470594</v>
      </c>
    </row>
    <row r="32" spans="1:6" x14ac:dyDescent="0.3">
      <c r="A32" s="210" t="s">
        <v>315</v>
      </c>
      <c r="B32" s="205" t="s">
        <v>310</v>
      </c>
      <c r="C32" s="201"/>
      <c r="D32" s="361">
        <f>D33</f>
        <v>513000</v>
      </c>
      <c r="E32" s="359">
        <f>E33</f>
        <v>436026</v>
      </c>
      <c r="F32" s="202">
        <f t="shared" si="0"/>
        <v>84.995321637426898</v>
      </c>
    </row>
    <row r="33" spans="1:6" x14ac:dyDescent="0.3">
      <c r="A33" s="211" t="s">
        <v>316</v>
      </c>
      <c r="B33" s="201" t="s">
        <v>310</v>
      </c>
      <c r="C33" s="201" t="s">
        <v>297</v>
      </c>
      <c r="D33" s="359">
        <f>'приложение 4'!G117</f>
        <v>513000</v>
      </c>
      <c r="E33" s="359">
        <f>'приложение 4'!H117</f>
        <v>436026</v>
      </c>
      <c r="F33" s="202">
        <f t="shared" si="0"/>
        <v>84.995321637426898</v>
      </c>
    </row>
    <row r="34" spans="1:6" x14ac:dyDescent="0.3">
      <c r="A34" s="210" t="s">
        <v>279</v>
      </c>
      <c r="B34" s="205" t="s">
        <v>317</v>
      </c>
      <c r="C34" s="201"/>
      <c r="D34" s="361">
        <f>D35+D36</f>
        <v>688000</v>
      </c>
      <c r="E34" s="361">
        <f>E35+E36</f>
        <v>668618</v>
      </c>
      <c r="F34" s="202">
        <f t="shared" si="0"/>
        <v>97.182848837209306</v>
      </c>
    </row>
    <row r="35" spans="1:6" x14ac:dyDescent="0.3">
      <c r="A35" s="211" t="s">
        <v>280</v>
      </c>
      <c r="B35" s="201" t="s">
        <v>317</v>
      </c>
      <c r="C35" s="201" t="s">
        <v>297</v>
      </c>
      <c r="D35" s="359">
        <f>'приложение 4'!G120</f>
        <v>555000</v>
      </c>
      <c r="E35" s="359">
        <f>'приложение 4'!H120</f>
        <v>548568</v>
      </c>
      <c r="F35" s="202">
        <f t="shared" si="0"/>
        <v>98.841081081081086</v>
      </c>
    </row>
    <row r="36" spans="1:6" x14ac:dyDescent="0.3">
      <c r="A36" s="214" t="s">
        <v>318</v>
      </c>
      <c r="B36" s="201" t="s">
        <v>317</v>
      </c>
      <c r="C36" s="201" t="s">
        <v>302</v>
      </c>
      <c r="D36" s="359">
        <f>'приложение 4'!G124</f>
        <v>133000</v>
      </c>
      <c r="E36" s="359">
        <f>'приложение 4'!H124</f>
        <v>120050</v>
      </c>
      <c r="F36" s="202">
        <f t="shared" si="0"/>
        <v>90.26315789473685</v>
      </c>
    </row>
    <row r="37" spans="1:6" x14ac:dyDescent="0.3">
      <c r="A37" s="215" t="s">
        <v>319</v>
      </c>
      <c r="B37" s="205" t="s">
        <v>305</v>
      </c>
      <c r="C37" s="205"/>
      <c r="D37" s="361">
        <f>D38</f>
        <v>111000</v>
      </c>
      <c r="E37" s="361">
        <f>E38</f>
        <v>110574</v>
      </c>
      <c r="F37" s="202">
        <f t="shared" si="0"/>
        <v>99.616216216216216</v>
      </c>
    </row>
    <row r="38" spans="1:6" x14ac:dyDescent="0.3">
      <c r="A38" s="211" t="s">
        <v>326</v>
      </c>
      <c r="B38" s="201" t="s">
        <v>305</v>
      </c>
      <c r="C38" s="201" t="s">
        <v>297</v>
      </c>
      <c r="D38" s="359">
        <f>'приложение 4'!G128</f>
        <v>111000</v>
      </c>
      <c r="E38" s="359">
        <f>'приложение 4'!H128</f>
        <v>110574</v>
      </c>
      <c r="F38" s="202">
        <f t="shared" si="0"/>
        <v>99.616216216216216</v>
      </c>
    </row>
    <row r="39" spans="1:6" ht="27.6" x14ac:dyDescent="0.3">
      <c r="A39" s="215" t="s">
        <v>288</v>
      </c>
      <c r="B39" s="205" t="s">
        <v>306</v>
      </c>
      <c r="C39" s="205"/>
      <c r="D39" s="361">
        <f>D40</f>
        <v>1000</v>
      </c>
      <c r="E39" s="361">
        <f>E40</f>
        <v>0</v>
      </c>
      <c r="F39" s="202">
        <f t="shared" si="0"/>
        <v>0</v>
      </c>
    </row>
    <row r="40" spans="1:6" ht="27.6" x14ac:dyDescent="0.3">
      <c r="A40" s="211" t="s">
        <v>320</v>
      </c>
      <c r="B40" s="201" t="s">
        <v>306</v>
      </c>
      <c r="C40" s="201" t="s">
        <v>297</v>
      </c>
      <c r="D40" s="359">
        <f>'приложение 4'!G132</f>
        <v>1000</v>
      </c>
      <c r="E40" s="359">
        <f>'приложение 4'!H132</f>
        <v>0</v>
      </c>
      <c r="F40" s="202">
        <f t="shared" si="0"/>
        <v>0</v>
      </c>
    </row>
    <row r="41" spans="1:6" ht="41.4" x14ac:dyDescent="0.3">
      <c r="A41" s="215" t="s">
        <v>321</v>
      </c>
      <c r="B41" s="205" t="s">
        <v>307</v>
      </c>
      <c r="C41" s="205"/>
      <c r="D41" s="361">
        <f>D42</f>
        <v>306950.86</v>
      </c>
      <c r="E41" s="361">
        <f>E42</f>
        <v>306950.86</v>
      </c>
      <c r="F41" s="202">
        <f t="shared" si="0"/>
        <v>100</v>
      </c>
    </row>
    <row r="42" spans="1:6" ht="69.599999999999994" x14ac:dyDescent="0.3">
      <c r="A42" s="213" t="s">
        <v>322</v>
      </c>
      <c r="B42" s="207">
        <v>14</v>
      </c>
      <c r="C42" s="201" t="s">
        <v>299</v>
      </c>
      <c r="D42" s="359">
        <f>'приложение 4'!G134</f>
        <v>306950.86</v>
      </c>
      <c r="E42" s="359">
        <f>'приложение 4'!H134</f>
        <v>306950.86</v>
      </c>
      <c r="F42" s="202">
        <f t="shared" si="0"/>
        <v>100</v>
      </c>
    </row>
    <row r="43" spans="1:6" x14ac:dyDescent="0.3">
      <c r="A43" s="216" t="s">
        <v>323</v>
      </c>
      <c r="B43" s="208"/>
      <c r="C43" s="208"/>
      <c r="D43" s="363">
        <f>D9+D18+D22+D26+D30+D32+D34+D37+D39+D41+D16</f>
        <v>95994666.569999993</v>
      </c>
      <c r="E43" s="363">
        <f>E9+E18+E22+E26+E30+E32+E34+E37+E39+E41+E16</f>
        <v>89533979.629999995</v>
      </c>
      <c r="F43" s="202">
        <f t="shared" si="0"/>
        <v>93.26974386093751</v>
      </c>
    </row>
    <row r="44" spans="1:6" s="238" customFormat="1" x14ac:dyDescent="0.3">
      <c r="D44" s="239" t="e">
        <f>D41+D39+D37+D34+D32+D30+D26+D22+D18+D16+D9+#REF!</f>
        <v>#REF!</v>
      </c>
    </row>
    <row r="45" spans="1:6" s="238" customFormat="1" x14ac:dyDescent="0.3">
      <c r="E45" s="238">
        <v>52994.1</v>
      </c>
    </row>
    <row r="46" spans="1:6" s="238" customFormat="1" x14ac:dyDescent="0.3">
      <c r="E46" s="239">
        <f>E45-E43</f>
        <v>-89480985.530000001</v>
      </c>
    </row>
  </sheetData>
  <mergeCells count="5">
    <mergeCell ref="D1:F1"/>
    <mergeCell ref="A2:F2"/>
    <mergeCell ref="A3:F3"/>
    <mergeCell ref="A4:F4"/>
    <mergeCell ref="A6:F7"/>
  </mergeCells>
  <pageMargins left="0.70866141732283472" right="0.70866141732283472" top="0.74803149606299213" bottom="0.74803149606299213" header="0.31496062992125984" footer="0.31496062992125984"/>
  <pageSetup paperSize="9" scale="74" fitToHeight="2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6"/>
  <sheetViews>
    <sheetView topLeftCell="A60" workbookViewId="0">
      <selection activeCell="H134" sqref="H134"/>
    </sheetView>
  </sheetViews>
  <sheetFormatPr defaultRowHeight="14.4" x14ac:dyDescent="0.3"/>
  <cols>
    <col min="1" max="1" width="75.88671875" style="35" customWidth="1"/>
    <col min="2" max="3" width="8.88671875" style="35"/>
    <col min="4" max="4" width="9.109375" style="35" customWidth="1"/>
    <col min="5" max="5" width="17.44140625" style="35" customWidth="1"/>
    <col min="6" max="6" width="10.6640625" style="35" customWidth="1"/>
    <col min="7" max="7" width="15.109375" style="35" customWidth="1"/>
    <col min="8" max="8" width="14" style="33" customWidth="1"/>
    <col min="9" max="9" width="13.5546875" style="246" customWidth="1"/>
    <col min="10" max="256" width="8.88671875" style="35"/>
    <col min="257" max="257" width="79.33203125" style="35" customWidth="1"/>
    <col min="258" max="259" width="8.88671875" style="35"/>
    <col min="260" max="260" width="9.109375" style="35" customWidth="1"/>
    <col min="261" max="261" width="17.44140625" style="35" customWidth="1"/>
    <col min="262" max="262" width="10.6640625" style="35" customWidth="1"/>
    <col min="263" max="263" width="15.109375" style="35" customWidth="1"/>
    <col min="264" max="264" width="14" style="35" customWidth="1"/>
    <col min="265" max="265" width="13.5546875" style="35" customWidth="1"/>
    <col min="266" max="512" width="8.88671875" style="35"/>
    <col min="513" max="513" width="79.33203125" style="35" customWidth="1"/>
    <col min="514" max="515" width="8.88671875" style="35"/>
    <col min="516" max="516" width="9.109375" style="35" customWidth="1"/>
    <col min="517" max="517" width="17.44140625" style="35" customWidth="1"/>
    <col min="518" max="518" width="10.6640625" style="35" customWidth="1"/>
    <col min="519" max="519" width="15.109375" style="35" customWidth="1"/>
    <col min="520" max="520" width="14" style="35" customWidth="1"/>
    <col min="521" max="521" width="13.5546875" style="35" customWidth="1"/>
    <col min="522" max="768" width="8.88671875" style="35"/>
    <col min="769" max="769" width="79.33203125" style="35" customWidth="1"/>
    <col min="770" max="771" width="8.88671875" style="35"/>
    <col min="772" max="772" width="9.109375" style="35" customWidth="1"/>
    <col min="773" max="773" width="17.44140625" style="35" customWidth="1"/>
    <col min="774" max="774" width="10.6640625" style="35" customWidth="1"/>
    <col min="775" max="775" width="15.109375" style="35" customWidth="1"/>
    <col min="776" max="776" width="14" style="35" customWidth="1"/>
    <col min="777" max="777" width="13.5546875" style="35" customWidth="1"/>
    <col min="778" max="1024" width="8.88671875" style="35"/>
    <col min="1025" max="1025" width="79.33203125" style="35" customWidth="1"/>
    <col min="1026" max="1027" width="8.88671875" style="35"/>
    <col min="1028" max="1028" width="9.109375" style="35" customWidth="1"/>
    <col min="1029" max="1029" width="17.44140625" style="35" customWidth="1"/>
    <col min="1030" max="1030" width="10.6640625" style="35" customWidth="1"/>
    <col min="1031" max="1031" width="15.109375" style="35" customWidth="1"/>
    <col min="1032" max="1032" width="14" style="35" customWidth="1"/>
    <col min="1033" max="1033" width="13.5546875" style="35" customWidth="1"/>
    <col min="1034" max="1280" width="8.88671875" style="35"/>
    <col min="1281" max="1281" width="79.33203125" style="35" customWidth="1"/>
    <col min="1282" max="1283" width="8.88671875" style="35"/>
    <col min="1284" max="1284" width="9.109375" style="35" customWidth="1"/>
    <col min="1285" max="1285" width="17.44140625" style="35" customWidth="1"/>
    <col min="1286" max="1286" width="10.6640625" style="35" customWidth="1"/>
    <col min="1287" max="1287" width="15.109375" style="35" customWidth="1"/>
    <col min="1288" max="1288" width="14" style="35" customWidth="1"/>
    <col min="1289" max="1289" width="13.5546875" style="35" customWidth="1"/>
    <col min="1290" max="1536" width="8.88671875" style="35"/>
    <col min="1537" max="1537" width="79.33203125" style="35" customWidth="1"/>
    <col min="1538" max="1539" width="8.88671875" style="35"/>
    <col min="1540" max="1540" width="9.109375" style="35" customWidth="1"/>
    <col min="1541" max="1541" width="17.44140625" style="35" customWidth="1"/>
    <col min="1542" max="1542" width="10.6640625" style="35" customWidth="1"/>
    <col min="1543" max="1543" width="15.109375" style="35" customWidth="1"/>
    <col min="1544" max="1544" width="14" style="35" customWidth="1"/>
    <col min="1545" max="1545" width="13.5546875" style="35" customWidth="1"/>
    <col min="1546" max="1792" width="8.88671875" style="35"/>
    <col min="1793" max="1793" width="79.33203125" style="35" customWidth="1"/>
    <col min="1794" max="1795" width="8.88671875" style="35"/>
    <col min="1796" max="1796" width="9.109375" style="35" customWidth="1"/>
    <col min="1797" max="1797" width="17.44140625" style="35" customWidth="1"/>
    <col min="1798" max="1798" width="10.6640625" style="35" customWidth="1"/>
    <col min="1799" max="1799" width="15.109375" style="35" customWidth="1"/>
    <col min="1800" max="1800" width="14" style="35" customWidth="1"/>
    <col min="1801" max="1801" width="13.5546875" style="35" customWidth="1"/>
    <col min="1802" max="2048" width="8.88671875" style="35"/>
    <col min="2049" max="2049" width="79.33203125" style="35" customWidth="1"/>
    <col min="2050" max="2051" width="8.88671875" style="35"/>
    <col min="2052" max="2052" width="9.109375" style="35" customWidth="1"/>
    <col min="2053" max="2053" width="17.44140625" style="35" customWidth="1"/>
    <col min="2054" max="2054" width="10.6640625" style="35" customWidth="1"/>
    <col min="2055" max="2055" width="15.109375" style="35" customWidth="1"/>
    <col min="2056" max="2056" width="14" style="35" customWidth="1"/>
    <col min="2057" max="2057" width="13.5546875" style="35" customWidth="1"/>
    <col min="2058" max="2304" width="8.88671875" style="35"/>
    <col min="2305" max="2305" width="79.33203125" style="35" customWidth="1"/>
    <col min="2306" max="2307" width="8.88671875" style="35"/>
    <col min="2308" max="2308" width="9.109375" style="35" customWidth="1"/>
    <col min="2309" max="2309" width="17.44140625" style="35" customWidth="1"/>
    <col min="2310" max="2310" width="10.6640625" style="35" customWidth="1"/>
    <col min="2311" max="2311" width="15.109375" style="35" customWidth="1"/>
    <col min="2312" max="2312" width="14" style="35" customWidth="1"/>
    <col min="2313" max="2313" width="13.5546875" style="35" customWidth="1"/>
    <col min="2314" max="2560" width="8.88671875" style="35"/>
    <col min="2561" max="2561" width="79.33203125" style="35" customWidth="1"/>
    <col min="2562" max="2563" width="8.88671875" style="35"/>
    <col min="2564" max="2564" width="9.109375" style="35" customWidth="1"/>
    <col min="2565" max="2565" width="17.44140625" style="35" customWidth="1"/>
    <col min="2566" max="2566" width="10.6640625" style="35" customWidth="1"/>
    <col min="2567" max="2567" width="15.109375" style="35" customWidth="1"/>
    <col min="2568" max="2568" width="14" style="35" customWidth="1"/>
    <col min="2569" max="2569" width="13.5546875" style="35" customWidth="1"/>
    <col min="2570" max="2816" width="8.88671875" style="35"/>
    <col min="2817" max="2817" width="79.33203125" style="35" customWidth="1"/>
    <col min="2818" max="2819" width="8.88671875" style="35"/>
    <col min="2820" max="2820" width="9.109375" style="35" customWidth="1"/>
    <col min="2821" max="2821" width="17.44140625" style="35" customWidth="1"/>
    <col min="2822" max="2822" width="10.6640625" style="35" customWidth="1"/>
    <col min="2823" max="2823" width="15.109375" style="35" customWidth="1"/>
    <col min="2824" max="2824" width="14" style="35" customWidth="1"/>
    <col min="2825" max="2825" width="13.5546875" style="35" customWidth="1"/>
    <col min="2826" max="3072" width="8.88671875" style="35"/>
    <col min="3073" max="3073" width="79.33203125" style="35" customWidth="1"/>
    <col min="3074" max="3075" width="8.88671875" style="35"/>
    <col min="3076" max="3076" width="9.109375" style="35" customWidth="1"/>
    <col min="3077" max="3077" width="17.44140625" style="35" customWidth="1"/>
    <col min="3078" max="3078" width="10.6640625" style="35" customWidth="1"/>
    <col min="3079" max="3079" width="15.109375" style="35" customWidth="1"/>
    <col min="3080" max="3080" width="14" style="35" customWidth="1"/>
    <col min="3081" max="3081" width="13.5546875" style="35" customWidth="1"/>
    <col min="3082" max="3328" width="8.88671875" style="35"/>
    <col min="3329" max="3329" width="79.33203125" style="35" customWidth="1"/>
    <col min="3330" max="3331" width="8.88671875" style="35"/>
    <col min="3332" max="3332" width="9.109375" style="35" customWidth="1"/>
    <col min="3333" max="3333" width="17.44140625" style="35" customWidth="1"/>
    <col min="3334" max="3334" width="10.6640625" style="35" customWidth="1"/>
    <col min="3335" max="3335" width="15.109375" style="35" customWidth="1"/>
    <col min="3336" max="3336" width="14" style="35" customWidth="1"/>
    <col min="3337" max="3337" width="13.5546875" style="35" customWidth="1"/>
    <col min="3338" max="3584" width="8.88671875" style="35"/>
    <col min="3585" max="3585" width="79.33203125" style="35" customWidth="1"/>
    <col min="3586" max="3587" width="8.88671875" style="35"/>
    <col min="3588" max="3588" width="9.109375" style="35" customWidth="1"/>
    <col min="3589" max="3589" width="17.44140625" style="35" customWidth="1"/>
    <col min="3590" max="3590" width="10.6640625" style="35" customWidth="1"/>
    <col min="3591" max="3591" width="15.109375" style="35" customWidth="1"/>
    <col min="3592" max="3592" width="14" style="35" customWidth="1"/>
    <col min="3593" max="3593" width="13.5546875" style="35" customWidth="1"/>
    <col min="3594" max="3840" width="8.88671875" style="35"/>
    <col min="3841" max="3841" width="79.33203125" style="35" customWidth="1"/>
    <col min="3842" max="3843" width="8.88671875" style="35"/>
    <col min="3844" max="3844" width="9.109375" style="35" customWidth="1"/>
    <col min="3845" max="3845" width="17.44140625" style="35" customWidth="1"/>
    <col min="3846" max="3846" width="10.6640625" style="35" customWidth="1"/>
    <col min="3847" max="3847" width="15.109375" style="35" customWidth="1"/>
    <col min="3848" max="3848" width="14" style="35" customWidth="1"/>
    <col min="3849" max="3849" width="13.5546875" style="35" customWidth="1"/>
    <col min="3850" max="4096" width="8.88671875" style="35"/>
    <col min="4097" max="4097" width="79.33203125" style="35" customWidth="1"/>
    <col min="4098" max="4099" width="8.88671875" style="35"/>
    <col min="4100" max="4100" width="9.109375" style="35" customWidth="1"/>
    <col min="4101" max="4101" width="17.44140625" style="35" customWidth="1"/>
    <col min="4102" max="4102" width="10.6640625" style="35" customWidth="1"/>
    <col min="4103" max="4103" width="15.109375" style="35" customWidth="1"/>
    <col min="4104" max="4104" width="14" style="35" customWidth="1"/>
    <col min="4105" max="4105" width="13.5546875" style="35" customWidth="1"/>
    <col min="4106" max="4352" width="8.88671875" style="35"/>
    <col min="4353" max="4353" width="79.33203125" style="35" customWidth="1"/>
    <col min="4354" max="4355" width="8.88671875" style="35"/>
    <col min="4356" max="4356" width="9.109375" style="35" customWidth="1"/>
    <col min="4357" max="4357" width="17.44140625" style="35" customWidth="1"/>
    <col min="4358" max="4358" width="10.6640625" style="35" customWidth="1"/>
    <col min="4359" max="4359" width="15.109375" style="35" customWidth="1"/>
    <col min="4360" max="4360" width="14" style="35" customWidth="1"/>
    <col min="4361" max="4361" width="13.5546875" style="35" customWidth="1"/>
    <col min="4362" max="4608" width="8.88671875" style="35"/>
    <col min="4609" max="4609" width="79.33203125" style="35" customWidth="1"/>
    <col min="4610" max="4611" width="8.88671875" style="35"/>
    <col min="4612" max="4612" width="9.109375" style="35" customWidth="1"/>
    <col min="4613" max="4613" width="17.44140625" style="35" customWidth="1"/>
    <col min="4614" max="4614" width="10.6640625" style="35" customWidth="1"/>
    <col min="4615" max="4615" width="15.109375" style="35" customWidth="1"/>
    <col min="4616" max="4616" width="14" style="35" customWidth="1"/>
    <col min="4617" max="4617" width="13.5546875" style="35" customWidth="1"/>
    <col min="4618" max="4864" width="8.88671875" style="35"/>
    <col min="4865" max="4865" width="79.33203125" style="35" customWidth="1"/>
    <col min="4866" max="4867" width="8.88671875" style="35"/>
    <col min="4868" max="4868" width="9.109375" style="35" customWidth="1"/>
    <col min="4869" max="4869" width="17.44140625" style="35" customWidth="1"/>
    <col min="4870" max="4870" width="10.6640625" style="35" customWidth="1"/>
    <col min="4871" max="4871" width="15.109375" style="35" customWidth="1"/>
    <col min="4872" max="4872" width="14" style="35" customWidth="1"/>
    <col min="4873" max="4873" width="13.5546875" style="35" customWidth="1"/>
    <col min="4874" max="5120" width="8.88671875" style="35"/>
    <col min="5121" max="5121" width="79.33203125" style="35" customWidth="1"/>
    <col min="5122" max="5123" width="8.88671875" style="35"/>
    <col min="5124" max="5124" width="9.109375" style="35" customWidth="1"/>
    <col min="5125" max="5125" width="17.44140625" style="35" customWidth="1"/>
    <col min="5126" max="5126" width="10.6640625" style="35" customWidth="1"/>
    <col min="5127" max="5127" width="15.109375" style="35" customWidth="1"/>
    <col min="5128" max="5128" width="14" style="35" customWidth="1"/>
    <col min="5129" max="5129" width="13.5546875" style="35" customWidth="1"/>
    <col min="5130" max="5376" width="8.88671875" style="35"/>
    <col min="5377" max="5377" width="79.33203125" style="35" customWidth="1"/>
    <col min="5378" max="5379" width="8.88671875" style="35"/>
    <col min="5380" max="5380" width="9.109375" style="35" customWidth="1"/>
    <col min="5381" max="5381" width="17.44140625" style="35" customWidth="1"/>
    <col min="5382" max="5382" width="10.6640625" style="35" customWidth="1"/>
    <col min="5383" max="5383" width="15.109375" style="35" customWidth="1"/>
    <col min="5384" max="5384" width="14" style="35" customWidth="1"/>
    <col min="5385" max="5385" width="13.5546875" style="35" customWidth="1"/>
    <col min="5386" max="5632" width="8.88671875" style="35"/>
    <col min="5633" max="5633" width="79.33203125" style="35" customWidth="1"/>
    <col min="5634" max="5635" width="8.88671875" style="35"/>
    <col min="5636" max="5636" width="9.109375" style="35" customWidth="1"/>
    <col min="5637" max="5637" width="17.44140625" style="35" customWidth="1"/>
    <col min="5638" max="5638" width="10.6640625" style="35" customWidth="1"/>
    <col min="5639" max="5639" width="15.109375" style="35" customWidth="1"/>
    <col min="5640" max="5640" width="14" style="35" customWidth="1"/>
    <col min="5641" max="5641" width="13.5546875" style="35" customWidth="1"/>
    <col min="5642" max="5888" width="8.88671875" style="35"/>
    <col min="5889" max="5889" width="79.33203125" style="35" customWidth="1"/>
    <col min="5890" max="5891" width="8.88671875" style="35"/>
    <col min="5892" max="5892" width="9.109375" style="35" customWidth="1"/>
    <col min="5893" max="5893" width="17.44140625" style="35" customWidth="1"/>
    <col min="5894" max="5894" width="10.6640625" style="35" customWidth="1"/>
    <col min="5895" max="5895" width="15.109375" style="35" customWidth="1"/>
    <col min="5896" max="5896" width="14" style="35" customWidth="1"/>
    <col min="5897" max="5897" width="13.5546875" style="35" customWidth="1"/>
    <col min="5898" max="6144" width="8.88671875" style="35"/>
    <col min="6145" max="6145" width="79.33203125" style="35" customWidth="1"/>
    <col min="6146" max="6147" width="8.88671875" style="35"/>
    <col min="6148" max="6148" width="9.109375" style="35" customWidth="1"/>
    <col min="6149" max="6149" width="17.44140625" style="35" customWidth="1"/>
    <col min="6150" max="6150" width="10.6640625" style="35" customWidth="1"/>
    <col min="6151" max="6151" width="15.109375" style="35" customWidth="1"/>
    <col min="6152" max="6152" width="14" style="35" customWidth="1"/>
    <col min="6153" max="6153" width="13.5546875" style="35" customWidth="1"/>
    <col min="6154" max="6400" width="8.88671875" style="35"/>
    <col min="6401" max="6401" width="79.33203125" style="35" customWidth="1"/>
    <col min="6402" max="6403" width="8.88671875" style="35"/>
    <col min="6404" max="6404" width="9.109375" style="35" customWidth="1"/>
    <col min="6405" max="6405" width="17.44140625" style="35" customWidth="1"/>
    <col min="6406" max="6406" width="10.6640625" style="35" customWidth="1"/>
    <col min="6407" max="6407" width="15.109375" style="35" customWidth="1"/>
    <col min="6408" max="6408" width="14" style="35" customWidth="1"/>
    <col min="6409" max="6409" width="13.5546875" style="35" customWidth="1"/>
    <col min="6410" max="6656" width="8.88671875" style="35"/>
    <col min="6657" max="6657" width="79.33203125" style="35" customWidth="1"/>
    <col min="6658" max="6659" width="8.88671875" style="35"/>
    <col min="6660" max="6660" width="9.109375" style="35" customWidth="1"/>
    <col min="6661" max="6661" width="17.44140625" style="35" customWidth="1"/>
    <col min="6662" max="6662" width="10.6640625" style="35" customWidth="1"/>
    <col min="6663" max="6663" width="15.109375" style="35" customWidth="1"/>
    <col min="6664" max="6664" width="14" style="35" customWidth="1"/>
    <col min="6665" max="6665" width="13.5546875" style="35" customWidth="1"/>
    <col min="6666" max="6912" width="8.88671875" style="35"/>
    <col min="6913" max="6913" width="79.33203125" style="35" customWidth="1"/>
    <col min="6914" max="6915" width="8.88671875" style="35"/>
    <col min="6916" max="6916" width="9.109375" style="35" customWidth="1"/>
    <col min="6917" max="6917" width="17.44140625" style="35" customWidth="1"/>
    <col min="6918" max="6918" width="10.6640625" style="35" customWidth="1"/>
    <col min="6919" max="6919" width="15.109375" style="35" customWidth="1"/>
    <col min="6920" max="6920" width="14" style="35" customWidth="1"/>
    <col min="6921" max="6921" width="13.5546875" style="35" customWidth="1"/>
    <col min="6922" max="7168" width="8.88671875" style="35"/>
    <col min="7169" max="7169" width="79.33203125" style="35" customWidth="1"/>
    <col min="7170" max="7171" width="8.88671875" style="35"/>
    <col min="7172" max="7172" width="9.109375" style="35" customWidth="1"/>
    <col min="7173" max="7173" width="17.44140625" style="35" customWidth="1"/>
    <col min="7174" max="7174" width="10.6640625" style="35" customWidth="1"/>
    <col min="7175" max="7175" width="15.109375" style="35" customWidth="1"/>
    <col min="7176" max="7176" width="14" style="35" customWidth="1"/>
    <col min="7177" max="7177" width="13.5546875" style="35" customWidth="1"/>
    <col min="7178" max="7424" width="8.88671875" style="35"/>
    <col min="7425" max="7425" width="79.33203125" style="35" customWidth="1"/>
    <col min="7426" max="7427" width="8.88671875" style="35"/>
    <col min="7428" max="7428" width="9.109375" style="35" customWidth="1"/>
    <col min="7429" max="7429" width="17.44140625" style="35" customWidth="1"/>
    <col min="7430" max="7430" width="10.6640625" style="35" customWidth="1"/>
    <col min="7431" max="7431" width="15.109375" style="35" customWidth="1"/>
    <col min="7432" max="7432" width="14" style="35" customWidth="1"/>
    <col min="7433" max="7433" width="13.5546875" style="35" customWidth="1"/>
    <col min="7434" max="7680" width="8.88671875" style="35"/>
    <col min="7681" max="7681" width="79.33203125" style="35" customWidth="1"/>
    <col min="7682" max="7683" width="8.88671875" style="35"/>
    <col min="7684" max="7684" width="9.109375" style="35" customWidth="1"/>
    <col min="7685" max="7685" width="17.44140625" style="35" customWidth="1"/>
    <col min="7686" max="7686" width="10.6640625" style="35" customWidth="1"/>
    <col min="7687" max="7687" width="15.109375" style="35" customWidth="1"/>
    <col min="7688" max="7688" width="14" style="35" customWidth="1"/>
    <col min="7689" max="7689" width="13.5546875" style="35" customWidth="1"/>
    <col min="7690" max="7936" width="8.88671875" style="35"/>
    <col min="7937" max="7937" width="79.33203125" style="35" customWidth="1"/>
    <col min="7938" max="7939" width="8.88671875" style="35"/>
    <col min="7940" max="7940" width="9.109375" style="35" customWidth="1"/>
    <col min="7941" max="7941" width="17.44140625" style="35" customWidth="1"/>
    <col min="7942" max="7942" width="10.6640625" style="35" customWidth="1"/>
    <col min="7943" max="7943" width="15.109375" style="35" customWidth="1"/>
    <col min="7944" max="7944" width="14" style="35" customWidth="1"/>
    <col min="7945" max="7945" width="13.5546875" style="35" customWidth="1"/>
    <col min="7946" max="8192" width="8.88671875" style="35"/>
    <col min="8193" max="8193" width="79.33203125" style="35" customWidth="1"/>
    <col min="8194" max="8195" width="8.88671875" style="35"/>
    <col min="8196" max="8196" width="9.109375" style="35" customWidth="1"/>
    <col min="8197" max="8197" width="17.44140625" style="35" customWidth="1"/>
    <col min="8198" max="8198" width="10.6640625" style="35" customWidth="1"/>
    <col min="8199" max="8199" width="15.109375" style="35" customWidth="1"/>
    <col min="8200" max="8200" width="14" style="35" customWidth="1"/>
    <col min="8201" max="8201" width="13.5546875" style="35" customWidth="1"/>
    <col min="8202" max="8448" width="8.88671875" style="35"/>
    <col min="8449" max="8449" width="79.33203125" style="35" customWidth="1"/>
    <col min="8450" max="8451" width="8.88671875" style="35"/>
    <col min="8452" max="8452" width="9.109375" style="35" customWidth="1"/>
    <col min="8453" max="8453" width="17.44140625" style="35" customWidth="1"/>
    <col min="8454" max="8454" width="10.6640625" style="35" customWidth="1"/>
    <col min="8455" max="8455" width="15.109375" style="35" customWidth="1"/>
    <col min="8456" max="8456" width="14" style="35" customWidth="1"/>
    <col min="8457" max="8457" width="13.5546875" style="35" customWidth="1"/>
    <col min="8458" max="8704" width="8.88671875" style="35"/>
    <col min="8705" max="8705" width="79.33203125" style="35" customWidth="1"/>
    <col min="8706" max="8707" width="8.88671875" style="35"/>
    <col min="8708" max="8708" width="9.109375" style="35" customWidth="1"/>
    <col min="8709" max="8709" width="17.44140625" style="35" customWidth="1"/>
    <col min="8710" max="8710" width="10.6640625" style="35" customWidth="1"/>
    <col min="8711" max="8711" width="15.109375" style="35" customWidth="1"/>
    <col min="8712" max="8712" width="14" style="35" customWidth="1"/>
    <col min="8713" max="8713" width="13.5546875" style="35" customWidth="1"/>
    <col min="8714" max="8960" width="8.88671875" style="35"/>
    <col min="8961" max="8961" width="79.33203125" style="35" customWidth="1"/>
    <col min="8962" max="8963" width="8.88671875" style="35"/>
    <col min="8964" max="8964" width="9.109375" style="35" customWidth="1"/>
    <col min="8965" max="8965" width="17.44140625" style="35" customWidth="1"/>
    <col min="8966" max="8966" width="10.6640625" style="35" customWidth="1"/>
    <col min="8967" max="8967" width="15.109375" style="35" customWidth="1"/>
    <col min="8968" max="8968" width="14" style="35" customWidth="1"/>
    <col min="8969" max="8969" width="13.5546875" style="35" customWidth="1"/>
    <col min="8970" max="9216" width="8.88671875" style="35"/>
    <col min="9217" max="9217" width="79.33203125" style="35" customWidth="1"/>
    <col min="9218" max="9219" width="8.88671875" style="35"/>
    <col min="9220" max="9220" width="9.109375" style="35" customWidth="1"/>
    <col min="9221" max="9221" width="17.44140625" style="35" customWidth="1"/>
    <col min="9222" max="9222" width="10.6640625" style="35" customWidth="1"/>
    <col min="9223" max="9223" width="15.109375" style="35" customWidth="1"/>
    <col min="9224" max="9224" width="14" style="35" customWidth="1"/>
    <col min="9225" max="9225" width="13.5546875" style="35" customWidth="1"/>
    <col min="9226" max="9472" width="8.88671875" style="35"/>
    <col min="9473" max="9473" width="79.33203125" style="35" customWidth="1"/>
    <col min="9474" max="9475" width="8.88671875" style="35"/>
    <col min="9476" max="9476" width="9.109375" style="35" customWidth="1"/>
    <col min="9477" max="9477" width="17.44140625" style="35" customWidth="1"/>
    <col min="9478" max="9478" width="10.6640625" style="35" customWidth="1"/>
    <col min="9479" max="9479" width="15.109375" style="35" customWidth="1"/>
    <col min="9480" max="9480" width="14" style="35" customWidth="1"/>
    <col min="9481" max="9481" width="13.5546875" style="35" customWidth="1"/>
    <col min="9482" max="9728" width="8.88671875" style="35"/>
    <col min="9729" max="9729" width="79.33203125" style="35" customWidth="1"/>
    <col min="9730" max="9731" width="8.88671875" style="35"/>
    <col min="9732" max="9732" width="9.109375" style="35" customWidth="1"/>
    <col min="9733" max="9733" width="17.44140625" style="35" customWidth="1"/>
    <col min="9734" max="9734" width="10.6640625" style="35" customWidth="1"/>
    <col min="9735" max="9735" width="15.109375" style="35" customWidth="1"/>
    <col min="9736" max="9736" width="14" style="35" customWidth="1"/>
    <col min="9737" max="9737" width="13.5546875" style="35" customWidth="1"/>
    <col min="9738" max="9984" width="8.88671875" style="35"/>
    <col min="9985" max="9985" width="79.33203125" style="35" customWidth="1"/>
    <col min="9986" max="9987" width="8.88671875" style="35"/>
    <col min="9988" max="9988" width="9.109375" style="35" customWidth="1"/>
    <col min="9989" max="9989" width="17.44140625" style="35" customWidth="1"/>
    <col min="9990" max="9990" width="10.6640625" style="35" customWidth="1"/>
    <col min="9991" max="9991" width="15.109375" style="35" customWidth="1"/>
    <col min="9992" max="9992" width="14" style="35" customWidth="1"/>
    <col min="9993" max="9993" width="13.5546875" style="35" customWidth="1"/>
    <col min="9994" max="10240" width="8.88671875" style="35"/>
    <col min="10241" max="10241" width="79.33203125" style="35" customWidth="1"/>
    <col min="10242" max="10243" width="8.88671875" style="35"/>
    <col min="10244" max="10244" width="9.109375" style="35" customWidth="1"/>
    <col min="10245" max="10245" width="17.44140625" style="35" customWidth="1"/>
    <col min="10246" max="10246" width="10.6640625" style="35" customWidth="1"/>
    <col min="10247" max="10247" width="15.109375" style="35" customWidth="1"/>
    <col min="10248" max="10248" width="14" style="35" customWidth="1"/>
    <col min="10249" max="10249" width="13.5546875" style="35" customWidth="1"/>
    <col min="10250" max="10496" width="8.88671875" style="35"/>
    <col min="10497" max="10497" width="79.33203125" style="35" customWidth="1"/>
    <col min="10498" max="10499" width="8.88671875" style="35"/>
    <col min="10500" max="10500" width="9.109375" style="35" customWidth="1"/>
    <col min="10501" max="10501" width="17.44140625" style="35" customWidth="1"/>
    <col min="10502" max="10502" width="10.6640625" style="35" customWidth="1"/>
    <col min="10503" max="10503" width="15.109375" style="35" customWidth="1"/>
    <col min="10504" max="10504" width="14" style="35" customWidth="1"/>
    <col min="10505" max="10505" width="13.5546875" style="35" customWidth="1"/>
    <col min="10506" max="10752" width="8.88671875" style="35"/>
    <col min="10753" max="10753" width="79.33203125" style="35" customWidth="1"/>
    <col min="10754" max="10755" width="8.88671875" style="35"/>
    <col min="10756" max="10756" width="9.109375" style="35" customWidth="1"/>
    <col min="10757" max="10757" width="17.44140625" style="35" customWidth="1"/>
    <col min="10758" max="10758" width="10.6640625" style="35" customWidth="1"/>
    <col min="10759" max="10759" width="15.109375" style="35" customWidth="1"/>
    <col min="10760" max="10760" width="14" style="35" customWidth="1"/>
    <col min="10761" max="10761" width="13.5546875" style="35" customWidth="1"/>
    <col min="10762" max="11008" width="8.88671875" style="35"/>
    <col min="11009" max="11009" width="79.33203125" style="35" customWidth="1"/>
    <col min="11010" max="11011" width="8.88671875" style="35"/>
    <col min="11012" max="11012" width="9.109375" style="35" customWidth="1"/>
    <col min="11013" max="11013" width="17.44140625" style="35" customWidth="1"/>
    <col min="11014" max="11014" width="10.6640625" style="35" customWidth="1"/>
    <col min="11015" max="11015" width="15.109375" style="35" customWidth="1"/>
    <col min="11016" max="11016" width="14" style="35" customWidth="1"/>
    <col min="11017" max="11017" width="13.5546875" style="35" customWidth="1"/>
    <col min="11018" max="11264" width="8.88671875" style="35"/>
    <col min="11265" max="11265" width="79.33203125" style="35" customWidth="1"/>
    <col min="11266" max="11267" width="8.88671875" style="35"/>
    <col min="11268" max="11268" width="9.109375" style="35" customWidth="1"/>
    <col min="11269" max="11269" width="17.44140625" style="35" customWidth="1"/>
    <col min="11270" max="11270" width="10.6640625" style="35" customWidth="1"/>
    <col min="11271" max="11271" width="15.109375" style="35" customWidth="1"/>
    <col min="11272" max="11272" width="14" style="35" customWidth="1"/>
    <col min="11273" max="11273" width="13.5546875" style="35" customWidth="1"/>
    <col min="11274" max="11520" width="8.88671875" style="35"/>
    <col min="11521" max="11521" width="79.33203125" style="35" customWidth="1"/>
    <col min="11522" max="11523" width="8.88671875" style="35"/>
    <col min="11524" max="11524" width="9.109375" style="35" customWidth="1"/>
    <col min="11525" max="11525" width="17.44140625" style="35" customWidth="1"/>
    <col min="11526" max="11526" width="10.6640625" style="35" customWidth="1"/>
    <col min="11527" max="11527" width="15.109375" style="35" customWidth="1"/>
    <col min="11528" max="11528" width="14" style="35" customWidth="1"/>
    <col min="11529" max="11529" width="13.5546875" style="35" customWidth="1"/>
    <col min="11530" max="11776" width="8.88671875" style="35"/>
    <col min="11777" max="11777" width="79.33203125" style="35" customWidth="1"/>
    <col min="11778" max="11779" width="8.88671875" style="35"/>
    <col min="11780" max="11780" width="9.109375" style="35" customWidth="1"/>
    <col min="11781" max="11781" width="17.44140625" style="35" customWidth="1"/>
    <col min="11782" max="11782" width="10.6640625" style="35" customWidth="1"/>
    <col min="11783" max="11783" width="15.109375" style="35" customWidth="1"/>
    <col min="11784" max="11784" width="14" style="35" customWidth="1"/>
    <col min="11785" max="11785" width="13.5546875" style="35" customWidth="1"/>
    <col min="11786" max="12032" width="8.88671875" style="35"/>
    <col min="12033" max="12033" width="79.33203125" style="35" customWidth="1"/>
    <col min="12034" max="12035" width="8.88671875" style="35"/>
    <col min="12036" max="12036" width="9.109375" style="35" customWidth="1"/>
    <col min="12037" max="12037" width="17.44140625" style="35" customWidth="1"/>
    <col min="12038" max="12038" width="10.6640625" style="35" customWidth="1"/>
    <col min="12039" max="12039" width="15.109375" style="35" customWidth="1"/>
    <col min="12040" max="12040" width="14" style="35" customWidth="1"/>
    <col min="12041" max="12041" width="13.5546875" style="35" customWidth="1"/>
    <col min="12042" max="12288" width="8.88671875" style="35"/>
    <col min="12289" max="12289" width="79.33203125" style="35" customWidth="1"/>
    <col min="12290" max="12291" width="8.88671875" style="35"/>
    <col min="12292" max="12292" width="9.109375" style="35" customWidth="1"/>
    <col min="12293" max="12293" width="17.44140625" style="35" customWidth="1"/>
    <col min="12294" max="12294" width="10.6640625" style="35" customWidth="1"/>
    <col min="12295" max="12295" width="15.109375" style="35" customWidth="1"/>
    <col min="12296" max="12296" width="14" style="35" customWidth="1"/>
    <col min="12297" max="12297" width="13.5546875" style="35" customWidth="1"/>
    <col min="12298" max="12544" width="8.88671875" style="35"/>
    <col min="12545" max="12545" width="79.33203125" style="35" customWidth="1"/>
    <col min="12546" max="12547" width="8.88671875" style="35"/>
    <col min="12548" max="12548" width="9.109375" style="35" customWidth="1"/>
    <col min="12549" max="12549" width="17.44140625" style="35" customWidth="1"/>
    <col min="12550" max="12550" width="10.6640625" style="35" customWidth="1"/>
    <col min="12551" max="12551" width="15.109375" style="35" customWidth="1"/>
    <col min="12552" max="12552" width="14" style="35" customWidth="1"/>
    <col min="12553" max="12553" width="13.5546875" style="35" customWidth="1"/>
    <col min="12554" max="12800" width="8.88671875" style="35"/>
    <col min="12801" max="12801" width="79.33203125" style="35" customWidth="1"/>
    <col min="12802" max="12803" width="8.88671875" style="35"/>
    <col min="12804" max="12804" width="9.109375" style="35" customWidth="1"/>
    <col min="12805" max="12805" width="17.44140625" style="35" customWidth="1"/>
    <col min="12806" max="12806" width="10.6640625" style="35" customWidth="1"/>
    <col min="12807" max="12807" width="15.109375" style="35" customWidth="1"/>
    <col min="12808" max="12808" width="14" style="35" customWidth="1"/>
    <col min="12809" max="12809" width="13.5546875" style="35" customWidth="1"/>
    <col min="12810" max="13056" width="8.88671875" style="35"/>
    <col min="13057" max="13057" width="79.33203125" style="35" customWidth="1"/>
    <col min="13058" max="13059" width="8.88671875" style="35"/>
    <col min="13060" max="13060" width="9.109375" style="35" customWidth="1"/>
    <col min="13061" max="13061" width="17.44140625" style="35" customWidth="1"/>
    <col min="13062" max="13062" width="10.6640625" style="35" customWidth="1"/>
    <col min="13063" max="13063" width="15.109375" style="35" customWidth="1"/>
    <col min="13064" max="13064" width="14" style="35" customWidth="1"/>
    <col min="13065" max="13065" width="13.5546875" style="35" customWidth="1"/>
    <col min="13066" max="13312" width="8.88671875" style="35"/>
    <col min="13313" max="13313" width="79.33203125" style="35" customWidth="1"/>
    <col min="13314" max="13315" width="8.88671875" style="35"/>
    <col min="13316" max="13316" width="9.109375" style="35" customWidth="1"/>
    <col min="13317" max="13317" width="17.44140625" style="35" customWidth="1"/>
    <col min="13318" max="13318" width="10.6640625" style="35" customWidth="1"/>
    <col min="13319" max="13319" width="15.109375" style="35" customWidth="1"/>
    <col min="13320" max="13320" width="14" style="35" customWidth="1"/>
    <col min="13321" max="13321" width="13.5546875" style="35" customWidth="1"/>
    <col min="13322" max="13568" width="8.88671875" style="35"/>
    <col min="13569" max="13569" width="79.33203125" style="35" customWidth="1"/>
    <col min="13570" max="13571" width="8.88671875" style="35"/>
    <col min="13572" max="13572" width="9.109375" style="35" customWidth="1"/>
    <col min="13573" max="13573" width="17.44140625" style="35" customWidth="1"/>
    <col min="13574" max="13574" width="10.6640625" style="35" customWidth="1"/>
    <col min="13575" max="13575" width="15.109375" style="35" customWidth="1"/>
    <col min="13576" max="13576" width="14" style="35" customWidth="1"/>
    <col min="13577" max="13577" width="13.5546875" style="35" customWidth="1"/>
    <col min="13578" max="13824" width="8.88671875" style="35"/>
    <col min="13825" max="13825" width="79.33203125" style="35" customWidth="1"/>
    <col min="13826" max="13827" width="8.88671875" style="35"/>
    <col min="13828" max="13828" width="9.109375" style="35" customWidth="1"/>
    <col min="13829" max="13829" width="17.44140625" style="35" customWidth="1"/>
    <col min="13830" max="13830" width="10.6640625" style="35" customWidth="1"/>
    <col min="13831" max="13831" width="15.109375" style="35" customWidth="1"/>
    <col min="13832" max="13832" width="14" style="35" customWidth="1"/>
    <col min="13833" max="13833" width="13.5546875" style="35" customWidth="1"/>
    <col min="13834" max="14080" width="8.88671875" style="35"/>
    <col min="14081" max="14081" width="79.33203125" style="35" customWidth="1"/>
    <col min="14082" max="14083" width="8.88671875" style="35"/>
    <col min="14084" max="14084" width="9.109375" style="35" customWidth="1"/>
    <col min="14085" max="14085" width="17.44140625" style="35" customWidth="1"/>
    <col min="14086" max="14086" width="10.6640625" style="35" customWidth="1"/>
    <col min="14087" max="14087" width="15.109375" style="35" customWidth="1"/>
    <col min="14088" max="14088" width="14" style="35" customWidth="1"/>
    <col min="14089" max="14089" width="13.5546875" style="35" customWidth="1"/>
    <col min="14090" max="14336" width="8.88671875" style="35"/>
    <col min="14337" max="14337" width="79.33203125" style="35" customWidth="1"/>
    <col min="14338" max="14339" width="8.88671875" style="35"/>
    <col min="14340" max="14340" width="9.109375" style="35" customWidth="1"/>
    <col min="14341" max="14341" width="17.44140625" style="35" customWidth="1"/>
    <col min="14342" max="14342" width="10.6640625" style="35" customWidth="1"/>
    <col min="14343" max="14343" width="15.109375" style="35" customWidth="1"/>
    <col min="14344" max="14344" width="14" style="35" customWidth="1"/>
    <col min="14345" max="14345" width="13.5546875" style="35" customWidth="1"/>
    <col min="14346" max="14592" width="8.88671875" style="35"/>
    <col min="14593" max="14593" width="79.33203125" style="35" customWidth="1"/>
    <col min="14594" max="14595" width="8.88671875" style="35"/>
    <col min="14596" max="14596" width="9.109375" style="35" customWidth="1"/>
    <col min="14597" max="14597" width="17.44140625" style="35" customWidth="1"/>
    <col min="14598" max="14598" width="10.6640625" style="35" customWidth="1"/>
    <col min="14599" max="14599" width="15.109375" style="35" customWidth="1"/>
    <col min="14600" max="14600" width="14" style="35" customWidth="1"/>
    <col min="14601" max="14601" width="13.5546875" style="35" customWidth="1"/>
    <col min="14602" max="14848" width="8.88671875" style="35"/>
    <col min="14849" max="14849" width="79.33203125" style="35" customWidth="1"/>
    <col min="14850" max="14851" width="8.88671875" style="35"/>
    <col min="14852" max="14852" width="9.109375" style="35" customWidth="1"/>
    <col min="14853" max="14853" width="17.44140625" style="35" customWidth="1"/>
    <col min="14854" max="14854" width="10.6640625" style="35" customWidth="1"/>
    <col min="14855" max="14855" width="15.109375" style="35" customWidth="1"/>
    <col min="14856" max="14856" width="14" style="35" customWidth="1"/>
    <col min="14857" max="14857" width="13.5546875" style="35" customWidth="1"/>
    <col min="14858" max="15104" width="8.88671875" style="35"/>
    <col min="15105" max="15105" width="79.33203125" style="35" customWidth="1"/>
    <col min="15106" max="15107" width="8.88671875" style="35"/>
    <col min="15108" max="15108" width="9.109375" style="35" customWidth="1"/>
    <col min="15109" max="15109" width="17.44140625" style="35" customWidth="1"/>
    <col min="15110" max="15110" width="10.6640625" style="35" customWidth="1"/>
    <col min="15111" max="15111" width="15.109375" style="35" customWidth="1"/>
    <col min="15112" max="15112" width="14" style="35" customWidth="1"/>
    <col min="15113" max="15113" width="13.5546875" style="35" customWidth="1"/>
    <col min="15114" max="15360" width="8.88671875" style="35"/>
    <col min="15361" max="15361" width="79.33203125" style="35" customWidth="1"/>
    <col min="15362" max="15363" width="8.88671875" style="35"/>
    <col min="15364" max="15364" width="9.109375" style="35" customWidth="1"/>
    <col min="15365" max="15365" width="17.44140625" style="35" customWidth="1"/>
    <col min="15366" max="15366" width="10.6640625" style="35" customWidth="1"/>
    <col min="15367" max="15367" width="15.109375" style="35" customWidth="1"/>
    <col min="15368" max="15368" width="14" style="35" customWidth="1"/>
    <col min="15369" max="15369" width="13.5546875" style="35" customWidth="1"/>
    <col min="15370" max="15616" width="8.88671875" style="35"/>
    <col min="15617" max="15617" width="79.33203125" style="35" customWidth="1"/>
    <col min="15618" max="15619" width="8.88671875" style="35"/>
    <col min="15620" max="15620" width="9.109375" style="35" customWidth="1"/>
    <col min="15621" max="15621" width="17.44140625" style="35" customWidth="1"/>
    <col min="15622" max="15622" width="10.6640625" style="35" customWidth="1"/>
    <col min="15623" max="15623" width="15.109375" style="35" customWidth="1"/>
    <col min="15624" max="15624" width="14" style="35" customWidth="1"/>
    <col min="15625" max="15625" width="13.5546875" style="35" customWidth="1"/>
    <col min="15626" max="15872" width="8.88671875" style="35"/>
    <col min="15873" max="15873" width="79.33203125" style="35" customWidth="1"/>
    <col min="15874" max="15875" width="8.88671875" style="35"/>
    <col min="15876" max="15876" width="9.109375" style="35" customWidth="1"/>
    <col min="15877" max="15877" width="17.44140625" style="35" customWidth="1"/>
    <col min="15878" max="15878" width="10.6640625" style="35" customWidth="1"/>
    <col min="15879" max="15879" width="15.109375" style="35" customWidth="1"/>
    <col min="15880" max="15880" width="14" style="35" customWidth="1"/>
    <col min="15881" max="15881" width="13.5546875" style="35" customWidth="1"/>
    <col min="15882" max="16128" width="8.88671875" style="35"/>
    <col min="16129" max="16129" width="79.33203125" style="35" customWidth="1"/>
    <col min="16130" max="16131" width="8.88671875" style="35"/>
    <col min="16132" max="16132" width="9.109375" style="35" customWidth="1"/>
    <col min="16133" max="16133" width="17.44140625" style="35" customWidth="1"/>
    <col min="16134" max="16134" width="10.6640625" style="35" customWidth="1"/>
    <col min="16135" max="16135" width="15.109375" style="35" customWidth="1"/>
    <col min="16136" max="16136" width="14" style="35" customWidth="1"/>
    <col min="16137" max="16137" width="13.5546875" style="35" customWidth="1"/>
    <col min="16138" max="16384" width="8.88671875" style="35"/>
  </cols>
  <sheetData>
    <row r="1" spans="1:14" x14ac:dyDescent="0.3">
      <c r="F1" s="20"/>
      <c r="G1" s="407" t="s">
        <v>327</v>
      </c>
      <c r="H1" s="408"/>
      <c r="I1" s="408"/>
    </row>
    <row r="2" spans="1:14" x14ac:dyDescent="0.3">
      <c r="D2" s="409" t="s">
        <v>207</v>
      </c>
      <c r="E2" s="410"/>
      <c r="F2" s="410"/>
      <c r="G2" s="410"/>
      <c r="H2" s="410"/>
      <c r="I2" s="410"/>
    </row>
    <row r="3" spans="1:14" x14ac:dyDescent="0.3">
      <c r="D3" s="411" t="s">
        <v>458</v>
      </c>
      <c r="E3" s="410"/>
      <c r="F3" s="410"/>
      <c r="G3" s="410"/>
      <c r="H3" s="410"/>
      <c r="I3" s="410"/>
    </row>
    <row r="4" spans="1:14" ht="15" customHeight="1" x14ac:dyDescent="0.3">
      <c r="D4" s="412" t="s">
        <v>439</v>
      </c>
      <c r="E4" s="408"/>
      <c r="F4" s="408"/>
      <c r="G4" s="408"/>
      <c r="H4" s="408"/>
      <c r="I4" s="408"/>
    </row>
    <row r="5" spans="1:14" ht="20.399999999999999" customHeight="1" x14ac:dyDescent="0.35">
      <c r="A5" s="413"/>
      <c r="B5" s="413"/>
      <c r="C5" s="413"/>
      <c r="D5" s="413"/>
      <c r="E5" s="413"/>
      <c r="F5" s="413"/>
      <c r="G5" s="413"/>
      <c r="H5" s="408"/>
      <c r="I5" s="408"/>
    </row>
    <row r="6" spans="1:14" ht="40.5" customHeight="1" x14ac:dyDescent="0.3">
      <c r="A6" s="414" t="s">
        <v>500</v>
      </c>
      <c r="B6" s="415"/>
      <c r="C6" s="415"/>
      <c r="D6" s="415"/>
      <c r="E6" s="415"/>
      <c r="F6" s="415"/>
      <c r="G6" s="415"/>
      <c r="H6" s="408"/>
      <c r="I6" s="408"/>
      <c r="J6" s="39"/>
      <c r="K6" s="40"/>
      <c r="L6" s="40"/>
      <c r="M6" s="40"/>
      <c r="N6" s="40"/>
    </row>
    <row r="7" spans="1:14" ht="40.5" customHeight="1" thickBot="1" x14ac:dyDescent="0.35">
      <c r="A7" s="37"/>
      <c r="B7" s="38"/>
      <c r="C7" s="38"/>
      <c r="D7" s="38"/>
      <c r="E7" s="38"/>
      <c r="F7" s="38"/>
      <c r="G7" s="38"/>
      <c r="J7" s="39"/>
      <c r="K7" s="40"/>
      <c r="L7" s="40"/>
      <c r="M7" s="40"/>
      <c r="N7" s="40"/>
    </row>
    <row r="8" spans="1:14" ht="18.600000000000001" thickBot="1" x14ac:dyDescent="0.4">
      <c r="A8" s="55" t="s">
        <v>213</v>
      </c>
      <c r="B8" s="56" t="s">
        <v>328</v>
      </c>
      <c r="C8" s="55" t="s">
        <v>214</v>
      </c>
      <c r="D8" s="55" t="s">
        <v>215</v>
      </c>
      <c r="E8" s="57" t="s">
        <v>216</v>
      </c>
      <c r="F8" s="55" t="s">
        <v>217</v>
      </c>
      <c r="G8" s="58" t="s">
        <v>218</v>
      </c>
      <c r="H8" s="59" t="s">
        <v>209</v>
      </c>
      <c r="I8" s="248" t="s">
        <v>296</v>
      </c>
      <c r="J8" s="39"/>
      <c r="K8" s="40"/>
      <c r="L8" s="40"/>
      <c r="M8" s="40"/>
      <c r="N8" s="40"/>
    </row>
    <row r="9" spans="1:14" ht="17.399999999999999" thickBot="1" x14ac:dyDescent="0.35">
      <c r="A9" s="60" t="s">
        <v>219</v>
      </c>
      <c r="B9" s="61">
        <v>917</v>
      </c>
      <c r="C9" s="62" t="s">
        <v>297</v>
      </c>
      <c r="D9" s="62"/>
      <c r="E9" s="62"/>
      <c r="F9" s="63"/>
      <c r="G9" s="319">
        <f>G10+G15+G24+G42+G46+G39</f>
        <v>23113268.149999999</v>
      </c>
      <c r="H9" s="319">
        <f>H10+H15+H24+H42+H46+H39</f>
        <v>21374500.509999998</v>
      </c>
      <c r="I9" s="247">
        <f>H9/G9*100</f>
        <v>92.477188302771452</v>
      </c>
      <c r="J9" s="39"/>
      <c r="K9" s="40"/>
      <c r="L9" s="40"/>
      <c r="M9" s="40"/>
      <c r="N9" s="40"/>
    </row>
    <row r="10" spans="1:14" s="44" customFormat="1" ht="34.200000000000003" thickBot="1" x14ac:dyDescent="0.35">
      <c r="A10" s="45" t="s">
        <v>220</v>
      </c>
      <c r="B10" s="64">
        <v>917</v>
      </c>
      <c r="C10" s="65" t="s">
        <v>297</v>
      </c>
      <c r="D10" s="65" t="s">
        <v>298</v>
      </c>
      <c r="E10" s="65"/>
      <c r="F10" s="66"/>
      <c r="G10" s="320">
        <f>G11</f>
        <v>2084000</v>
      </c>
      <c r="H10" s="320">
        <f>H11</f>
        <v>2062733.5299999998</v>
      </c>
      <c r="I10" s="247">
        <f t="shared" ref="I10:I77" si="0">H10/G10*100</f>
        <v>98.979535988483676</v>
      </c>
      <c r="J10" s="39"/>
      <c r="K10" s="40"/>
      <c r="L10" s="40"/>
      <c r="M10" s="40"/>
      <c r="N10" s="40"/>
    </row>
    <row r="11" spans="1:14" ht="51" thickBot="1" x14ac:dyDescent="0.35">
      <c r="A11" s="43" t="s">
        <v>221</v>
      </c>
      <c r="B11" s="67">
        <v>917</v>
      </c>
      <c r="C11" s="68" t="s">
        <v>297</v>
      </c>
      <c r="D11" s="68" t="s">
        <v>298</v>
      </c>
      <c r="E11" s="68" t="s">
        <v>351</v>
      </c>
      <c r="F11" s="69"/>
      <c r="G11" s="321">
        <f>G12</f>
        <v>2084000</v>
      </c>
      <c r="H11" s="322">
        <f>H12</f>
        <v>2062733.5299999998</v>
      </c>
      <c r="I11" s="247">
        <f t="shared" si="0"/>
        <v>98.979535988483676</v>
      </c>
      <c r="J11" s="39"/>
      <c r="K11" s="40"/>
      <c r="L11" s="40"/>
      <c r="M11" s="40"/>
      <c r="N11" s="40"/>
    </row>
    <row r="12" spans="1:14" ht="21" customHeight="1" thickBot="1" x14ac:dyDescent="0.35">
      <c r="A12" s="43" t="s">
        <v>222</v>
      </c>
      <c r="B12" s="67">
        <v>917</v>
      </c>
      <c r="C12" s="68" t="s">
        <v>297</v>
      </c>
      <c r="D12" s="68" t="s">
        <v>298</v>
      </c>
      <c r="E12" s="68" t="s">
        <v>352</v>
      </c>
      <c r="F12" s="69"/>
      <c r="G12" s="321">
        <f>G13+G14</f>
        <v>2084000</v>
      </c>
      <c r="H12" s="322">
        <f>H13+H14</f>
        <v>2062733.5299999998</v>
      </c>
      <c r="I12" s="247">
        <f t="shared" si="0"/>
        <v>98.979535988483676</v>
      </c>
      <c r="J12" s="39"/>
      <c r="K12" s="40"/>
      <c r="L12" s="40"/>
      <c r="M12" s="40"/>
      <c r="N12" s="40"/>
    </row>
    <row r="13" spans="1:14" ht="17.399999999999999" thickBot="1" x14ac:dyDescent="0.35">
      <c r="A13" s="43" t="s">
        <v>223</v>
      </c>
      <c r="B13" s="67">
        <v>917</v>
      </c>
      <c r="C13" s="68" t="s">
        <v>297</v>
      </c>
      <c r="D13" s="68" t="s">
        <v>298</v>
      </c>
      <c r="E13" s="68" t="s">
        <v>352</v>
      </c>
      <c r="F13" s="69">
        <v>121</v>
      </c>
      <c r="G13" s="321">
        <v>1600000</v>
      </c>
      <c r="H13" s="322">
        <v>1587028.67</v>
      </c>
      <c r="I13" s="247">
        <f t="shared" si="0"/>
        <v>99.189291874999995</v>
      </c>
      <c r="J13" s="39"/>
      <c r="K13" s="40"/>
      <c r="L13" s="40"/>
      <c r="M13" s="40"/>
      <c r="N13" s="40"/>
    </row>
    <row r="14" spans="1:14" ht="19.5" customHeight="1" thickBot="1" x14ac:dyDescent="0.35">
      <c r="A14" s="43" t="s">
        <v>224</v>
      </c>
      <c r="B14" s="67">
        <v>917</v>
      </c>
      <c r="C14" s="68" t="s">
        <v>297</v>
      </c>
      <c r="D14" s="68" t="s">
        <v>298</v>
      </c>
      <c r="E14" s="68" t="s">
        <v>352</v>
      </c>
      <c r="F14" s="69">
        <v>129</v>
      </c>
      <c r="G14" s="321">
        <v>484000</v>
      </c>
      <c r="H14" s="322">
        <v>475704.86</v>
      </c>
      <c r="I14" s="247">
        <f t="shared" si="0"/>
        <v>98.286128099173553</v>
      </c>
      <c r="J14" s="39"/>
      <c r="K14" s="40"/>
      <c r="L14" s="40"/>
      <c r="M14" s="40"/>
      <c r="N14" s="40"/>
    </row>
    <row r="15" spans="1:14" s="44" customFormat="1" ht="51" thickBot="1" x14ac:dyDescent="0.35">
      <c r="A15" s="45" t="s">
        <v>225</v>
      </c>
      <c r="B15" s="64">
        <v>916</v>
      </c>
      <c r="C15" s="65" t="s">
        <v>297</v>
      </c>
      <c r="D15" s="65" t="s">
        <v>299</v>
      </c>
      <c r="E15" s="65"/>
      <c r="F15" s="66"/>
      <c r="G15" s="320">
        <f>G16</f>
        <v>1726000</v>
      </c>
      <c r="H15" s="323">
        <f>H16</f>
        <v>1671845.0600000003</v>
      </c>
      <c r="I15" s="247">
        <f t="shared" si="0"/>
        <v>96.862402085747419</v>
      </c>
      <c r="J15" s="39"/>
      <c r="K15" s="40"/>
      <c r="L15" s="40"/>
      <c r="M15" s="40"/>
      <c r="N15" s="40"/>
    </row>
    <row r="16" spans="1:14" ht="34.200000000000003" thickBot="1" x14ac:dyDescent="0.35">
      <c r="A16" s="43" t="s">
        <v>226</v>
      </c>
      <c r="B16" s="67">
        <v>916</v>
      </c>
      <c r="C16" s="68" t="s">
        <v>297</v>
      </c>
      <c r="D16" s="68" t="s">
        <v>299</v>
      </c>
      <c r="E16" s="68" t="s">
        <v>353</v>
      </c>
      <c r="F16" s="69"/>
      <c r="G16" s="321">
        <f>G17+G18+G19+G20+G21+G22+G23</f>
        <v>1726000</v>
      </c>
      <c r="H16" s="321">
        <f>H17+H18+H19+H20+H21+H22+H23</f>
        <v>1671845.0600000003</v>
      </c>
      <c r="I16" s="247">
        <f t="shared" si="0"/>
        <v>96.862402085747419</v>
      </c>
      <c r="J16" s="39"/>
      <c r="K16" s="40"/>
      <c r="L16" s="40"/>
      <c r="M16" s="40"/>
      <c r="N16" s="40"/>
    </row>
    <row r="17" spans="1:14" ht="17.399999999999999" thickBot="1" x14ac:dyDescent="0.35">
      <c r="A17" s="43" t="s">
        <v>223</v>
      </c>
      <c r="B17" s="67">
        <v>916</v>
      </c>
      <c r="C17" s="68" t="s">
        <v>297</v>
      </c>
      <c r="D17" s="68" t="s">
        <v>299</v>
      </c>
      <c r="E17" s="68" t="s">
        <v>353</v>
      </c>
      <c r="F17" s="69">
        <v>121</v>
      </c>
      <c r="G17" s="321">
        <v>1032000</v>
      </c>
      <c r="H17" s="322">
        <v>1018497.81</v>
      </c>
      <c r="I17" s="247">
        <f t="shared" si="0"/>
        <v>98.691648255813959</v>
      </c>
      <c r="J17" s="39"/>
      <c r="K17" s="40"/>
      <c r="L17" s="40"/>
      <c r="M17" s="40"/>
      <c r="N17" s="40"/>
    </row>
    <row r="18" spans="1:14" ht="51" thickBot="1" x14ac:dyDescent="0.35">
      <c r="A18" s="43" t="s">
        <v>224</v>
      </c>
      <c r="B18" s="67">
        <v>916</v>
      </c>
      <c r="C18" s="68" t="s">
        <v>297</v>
      </c>
      <c r="D18" s="68" t="s">
        <v>299</v>
      </c>
      <c r="E18" s="68" t="s">
        <v>353</v>
      </c>
      <c r="F18" s="69">
        <v>129</v>
      </c>
      <c r="G18" s="321">
        <v>312000</v>
      </c>
      <c r="H18" s="324">
        <v>306378.34999999998</v>
      </c>
      <c r="I18" s="247">
        <f t="shared" si="0"/>
        <v>98.198189102564086</v>
      </c>
      <c r="J18" s="39"/>
      <c r="K18" s="40"/>
      <c r="L18" s="40"/>
      <c r="M18" s="40"/>
      <c r="N18" s="40"/>
    </row>
    <row r="19" spans="1:14" ht="34.5" hidden="1" customHeight="1" thickBot="1" x14ac:dyDescent="0.35">
      <c r="A19" s="43" t="s">
        <v>227</v>
      </c>
      <c r="B19" s="67">
        <v>916</v>
      </c>
      <c r="C19" s="68" t="s">
        <v>297</v>
      </c>
      <c r="D19" s="68" t="s">
        <v>299</v>
      </c>
      <c r="E19" s="68" t="s">
        <v>353</v>
      </c>
      <c r="F19" s="69">
        <v>122</v>
      </c>
      <c r="G19" s="321">
        <v>0</v>
      </c>
      <c r="H19" s="324">
        <v>0</v>
      </c>
      <c r="I19" s="247" t="e">
        <f t="shared" si="0"/>
        <v>#DIV/0!</v>
      </c>
      <c r="J19" s="39"/>
      <c r="K19" s="40"/>
      <c r="L19" s="40"/>
      <c r="M19" s="40"/>
      <c r="N19" s="40"/>
    </row>
    <row r="20" spans="1:14" ht="34.5" customHeight="1" thickBot="1" x14ac:dyDescent="0.35">
      <c r="A20" s="43" t="s">
        <v>228</v>
      </c>
      <c r="B20" s="67">
        <v>916</v>
      </c>
      <c r="C20" s="68" t="s">
        <v>297</v>
      </c>
      <c r="D20" s="68" t="s">
        <v>299</v>
      </c>
      <c r="E20" s="68" t="s">
        <v>353</v>
      </c>
      <c r="F20" s="69">
        <v>242</v>
      </c>
      <c r="G20" s="321">
        <v>9000</v>
      </c>
      <c r="H20" s="324">
        <v>6600</v>
      </c>
      <c r="I20" s="247">
        <f t="shared" si="0"/>
        <v>73.333333333333329</v>
      </c>
      <c r="J20" s="39"/>
      <c r="K20" s="40"/>
      <c r="L20" s="40"/>
      <c r="M20" s="40"/>
      <c r="N20" s="40"/>
    </row>
    <row r="21" spans="1:14" ht="34.200000000000003" thickBot="1" x14ac:dyDescent="0.35">
      <c r="A21" s="43" t="s">
        <v>229</v>
      </c>
      <c r="B21" s="67">
        <v>916</v>
      </c>
      <c r="C21" s="68" t="s">
        <v>297</v>
      </c>
      <c r="D21" s="68" t="s">
        <v>299</v>
      </c>
      <c r="E21" s="68" t="s">
        <v>353</v>
      </c>
      <c r="F21" s="69">
        <v>244</v>
      </c>
      <c r="G21" s="321">
        <v>370500</v>
      </c>
      <c r="H21" s="324">
        <v>340368.8</v>
      </c>
      <c r="I21" s="247">
        <f t="shared" si="0"/>
        <v>91.867422402159235</v>
      </c>
      <c r="J21" s="39"/>
      <c r="K21" s="40"/>
      <c r="L21" s="40"/>
      <c r="M21" s="40"/>
      <c r="N21" s="40"/>
    </row>
    <row r="22" spans="1:14" ht="17.399999999999999" thickBot="1" x14ac:dyDescent="0.35">
      <c r="A22" s="43" t="s">
        <v>230</v>
      </c>
      <c r="B22" s="67">
        <v>916</v>
      </c>
      <c r="C22" s="68" t="s">
        <v>297</v>
      </c>
      <c r="D22" s="68" t="s">
        <v>299</v>
      </c>
      <c r="E22" s="68" t="s">
        <v>353</v>
      </c>
      <c r="F22" s="69">
        <v>852</v>
      </c>
      <c r="G22" s="321">
        <v>1000</v>
      </c>
      <c r="H22" s="324">
        <v>0</v>
      </c>
      <c r="I22" s="247">
        <f t="shared" si="0"/>
        <v>0</v>
      </c>
      <c r="J22" s="39"/>
      <c r="K22" s="40"/>
      <c r="L22" s="40"/>
      <c r="M22" s="40"/>
      <c r="N22" s="40"/>
    </row>
    <row r="23" spans="1:14" ht="18" customHeight="1" thickBot="1" x14ac:dyDescent="0.35">
      <c r="A23" s="43" t="s">
        <v>231</v>
      </c>
      <c r="B23" s="67">
        <v>916</v>
      </c>
      <c r="C23" s="68" t="s">
        <v>297</v>
      </c>
      <c r="D23" s="68" t="s">
        <v>299</v>
      </c>
      <c r="E23" s="68" t="s">
        <v>353</v>
      </c>
      <c r="F23" s="69">
        <v>853</v>
      </c>
      <c r="G23" s="321">
        <v>1500</v>
      </c>
      <c r="H23" s="324">
        <v>0.1</v>
      </c>
      <c r="I23" s="247">
        <f t="shared" si="0"/>
        <v>6.6666666666666671E-3</v>
      </c>
      <c r="J23" s="39"/>
      <c r="K23" s="40"/>
      <c r="L23" s="40"/>
      <c r="M23" s="40"/>
      <c r="N23" s="40"/>
    </row>
    <row r="24" spans="1:14" s="44" customFormat="1" ht="53.25" customHeight="1" thickBot="1" x14ac:dyDescent="0.35">
      <c r="A24" s="45" t="s">
        <v>232</v>
      </c>
      <c r="B24" s="64">
        <v>917</v>
      </c>
      <c r="C24" s="65" t="s">
        <v>297</v>
      </c>
      <c r="D24" s="65" t="s">
        <v>301</v>
      </c>
      <c r="E24" s="65"/>
      <c r="F24" s="66"/>
      <c r="G24" s="320">
        <f>G25+G37</f>
        <v>17416898.789999999</v>
      </c>
      <c r="H24" s="320">
        <f>H25+H37</f>
        <v>16058562.559999999</v>
      </c>
      <c r="I24" s="247">
        <f t="shared" si="0"/>
        <v>92.201044248015634</v>
      </c>
      <c r="J24" s="39"/>
      <c r="K24" s="40"/>
      <c r="L24" s="40"/>
      <c r="M24" s="40"/>
      <c r="N24" s="40"/>
    </row>
    <row r="25" spans="1:14" ht="51" thickBot="1" x14ac:dyDescent="0.35">
      <c r="A25" s="43" t="s">
        <v>221</v>
      </c>
      <c r="B25" s="67">
        <v>917</v>
      </c>
      <c r="C25" s="68" t="s">
        <v>297</v>
      </c>
      <c r="D25" s="68" t="s">
        <v>301</v>
      </c>
      <c r="E25" s="68" t="s">
        <v>351</v>
      </c>
      <c r="F25" s="69"/>
      <c r="G25" s="321">
        <f>G26</f>
        <v>17416898.789999999</v>
      </c>
      <c r="H25" s="321">
        <f>H26</f>
        <v>16058562.559999999</v>
      </c>
      <c r="I25" s="247">
        <f t="shared" si="0"/>
        <v>92.201044248015634</v>
      </c>
      <c r="J25" s="39"/>
      <c r="K25" s="40"/>
      <c r="L25" s="40"/>
      <c r="M25" s="40"/>
      <c r="N25" s="40"/>
    </row>
    <row r="26" spans="1:14" ht="33.75" customHeight="1" thickBot="1" x14ac:dyDescent="0.35">
      <c r="A26" s="43" t="s">
        <v>233</v>
      </c>
      <c r="B26" s="67">
        <v>917</v>
      </c>
      <c r="C26" s="68" t="s">
        <v>297</v>
      </c>
      <c r="D26" s="68" t="s">
        <v>301</v>
      </c>
      <c r="E26" s="68" t="s">
        <v>357</v>
      </c>
      <c r="F26" s="69"/>
      <c r="G26" s="321">
        <f>G27+G28+G29+G30+G31+G32+G33+G34+G35+G36</f>
        <v>17416898.789999999</v>
      </c>
      <c r="H26" s="321">
        <f>H27+H28+H29+H30+H31+H32+H33+H34+H35+H36</f>
        <v>16058562.559999999</v>
      </c>
      <c r="I26" s="247">
        <f t="shared" si="0"/>
        <v>92.201044248015634</v>
      </c>
      <c r="J26" s="39"/>
      <c r="K26" s="40"/>
      <c r="L26" s="40"/>
      <c r="M26" s="40"/>
      <c r="N26" s="40"/>
    </row>
    <row r="27" spans="1:14" ht="28.2" customHeight="1" thickBot="1" x14ac:dyDescent="0.35">
      <c r="A27" s="43" t="s">
        <v>223</v>
      </c>
      <c r="B27" s="67">
        <v>917</v>
      </c>
      <c r="C27" s="68" t="s">
        <v>297</v>
      </c>
      <c r="D27" s="68" t="s">
        <v>301</v>
      </c>
      <c r="E27" s="70" t="s">
        <v>357</v>
      </c>
      <c r="F27" s="71">
        <v>121</v>
      </c>
      <c r="G27" s="321">
        <v>10595599.74</v>
      </c>
      <c r="H27" s="324">
        <v>10108433.5</v>
      </c>
      <c r="I27" s="247">
        <f t="shared" si="0"/>
        <v>95.40218343506433</v>
      </c>
      <c r="J27" s="39"/>
      <c r="K27" s="40"/>
      <c r="L27" s="40"/>
      <c r="M27" s="40"/>
      <c r="N27" s="40"/>
    </row>
    <row r="28" spans="1:14" ht="49.5" customHeight="1" thickBot="1" x14ac:dyDescent="0.35">
      <c r="A28" s="43" t="s">
        <v>224</v>
      </c>
      <c r="B28" s="67">
        <v>917</v>
      </c>
      <c r="C28" s="68" t="s">
        <v>297</v>
      </c>
      <c r="D28" s="68" t="s">
        <v>301</v>
      </c>
      <c r="E28" s="70" t="s">
        <v>357</v>
      </c>
      <c r="F28" s="71">
        <v>122</v>
      </c>
      <c r="G28" s="321">
        <v>23000</v>
      </c>
      <c r="H28" s="324">
        <v>22504</v>
      </c>
      <c r="I28" s="247">
        <f t="shared" si="0"/>
        <v>97.84347826086956</v>
      </c>
      <c r="J28" s="39"/>
      <c r="K28" s="40"/>
      <c r="L28" s="40"/>
      <c r="M28" s="40"/>
      <c r="N28" s="40"/>
    </row>
    <row r="29" spans="1:14" ht="34.200000000000003" thickBot="1" x14ac:dyDescent="0.35">
      <c r="A29" s="43" t="s">
        <v>227</v>
      </c>
      <c r="B29" s="67">
        <v>917</v>
      </c>
      <c r="C29" s="68" t="s">
        <v>297</v>
      </c>
      <c r="D29" s="68" t="s">
        <v>301</v>
      </c>
      <c r="E29" s="70" t="s">
        <v>357</v>
      </c>
      <c r="F29" s="69">
        <v>129</v>
      </c>
      <c r="G29" s="321">
        <v>3199999</v>
      </c>
      <c r="H29" s="325">
        <v>3019349.9</v>
      </c>
      <c r="I29" s="247">
        <f t="shared" si="0"/>
        <v>94.354713860848079</v>
      </c>
      <c r="J29" s="39"/>
      <c r="K29" s="40"/>
      <c r="L29" s="40"/>
      <c r="M29" s="40"/>
      <c r="N29" s="40"/>
    </row>
    <row r="30" spans="1:14" ht="34.200000000000003" thickBot="1" x14ac:dyDescent="0.35">
      <c r="A30" s="43" t="s">
        <v>234</v>
      </c>
      <c r="B30" s="67">
        <v>917</v>
      </c>
      <c r="C30" s="68" t="s">
        <v>297</v>
      </c>
      <c r="D30" s="68" t="s">
        <v>301</v>
      </c>
      <c r="E30" s="70" t="s">
        <v>357</v>
      </c>
      <c r="F30" s="69">
        <v>242</v>
      </c>
      <c r="G30" s="321">
        <v>242000</v>
      </c>
      <c r="H30" s="324">
        <v>183236.5</v>
      </c>
      <c r="I30" s="247">
        <f t="shared" si="0"/>
        <v>75.717561983471072</v>
      </c>
      <c r="J30" s="39"/>
      <c r="K30" s="40"/>
      <c r="L30" s="40"/>
      <c r="M30" s="40"/>
      <c r="N30" s="40"/>
    </row>
    <row r="31" spans="1:14" ht="34.200000000000003" thickBot="1" x14ac:dyDescent="0.35">
      <c r="A31" s="43" t="s">
        <v>235</v>
      </c>
      <c r="B31" s="67">
        <v>917</v>
      </c>
      <c r="C31" s="68" t="s">
        <v>297</v>
      </c>
      <c r="D31" s="68" t="s">
        <v>301</v>
      </c>
      <c r="E31" s="70" t="s">
        <v>357</v>
      </c>
      <c r="F31" s="69">
        <v>244</v>
      </c>
      <c r="G31" s="321">
        <v>1771639.55</v>
      </c>
      <c r="H31" s="324">
        <v>1192803.45</v>
      </c>
      <c r="I31" s="247">
        <f t="shared" si="0"/>
        <v>67.32765985044756</v>
      </c>
      <c r="J31" s="39"/>
      <c r="K31" s="40" t="s">
        <v>501</v>
      </c>
      <c r="L31" s="40"/>
      <c r="M31" s="40"/>
      <c r="N31" s="40"/>
    </row>
    <row r="32" spans="1:14" ht="22.5" customHeight="1" thickBot="1" x14ac:dyDescent="0.35">
      <c r="A32" s="43" t="s">
        <v>237</v>
      </c>
      <c r="B32" s="67">
        <v>917</v>
      </c>
      <c r="C32" s="68" t="s">
        <v>297</v>
      </c>
      <c r="D32" s="68" t="s">
        <v>301</v>
      </c>
      <c r="E32" s="70" t="s">
        <v>357</v>
      </c>
      <c r="F32" s="69">
        <v>247</v>
      </c>
      <c r="G32" s="321">
        <v>1442660.5</v>
      </c>
      <c r="H32" s="324">
        <v>1433591.21</v>
      </c>
      <c r="I32" s="247">
        <f t="shared" si="0"/>
        <v>99.371349669586152</v>
      </c>
      <c r="J32" s="39"/>
      <c r="K32" s="40"/>
      <c r="L32" s="40"/>
      <c r="M32" s="40"/>
      <c r="N32" s="40"/>
    </row>
    <row r="33" spans="1:14" ht="34.200000000000003" thickBot="1" x14ac:dyDescent="0.35">
      <c r="A33" s="43" t="s">
        <v>238</v>
      </c>
      <c r="B33" s="67">
        <v>917</v>
      </c>
      <c r="C33" s="68" t="s">
        <v>297</v>
      </c>
      <c r="D33" s="68" t="s">
        <v>301</v>
      </c>
      <c r="E33" s="70" t="s">
        <v>357</v>
      </c>
      <c r="F33" s="69">
        <v>831</v>
      </c>
      <c r="G33" s="321">
        <v>2000</v>
      </c>
      <c r="H33" s="324">
        <v>2000</v>
      </c>
      <c r="I33" s="247">
        <f t="shared" si="0"/>
        <v>100</v>
      </c>
      <c r="J33" s="39"/>
      <c r="K33" s="40"/>
      <c r="L33" s="40"/>
      <c r="M33" s="40"/>
      <c r="N33" s="40"/>
    </row>
    <row r="34" spans="1:14" ht="17.399999999999999" thickBot="1" x14ac:dyDescent="0.35">
      <c r="A34" s="43" t="s">
        <v>239</v>
      </c>
      <c r="B34" s="67">
        <v>917</v>
      </c>
      <c r="C34" s="68" t="s">
        <v>297</v>
      </c>
      <c r="D34" s="68" t="s">
        <v>301</v>
      </c>
      <c r="E34" s="70" t="s">
        <v>357</v>
      </c>
      <c r="F34" s="69">
        <v>851</v>
      </c>
      <c r="G34" s="321">
        <v>50000</v>
      </c>
      <c r="H34" s="324">
        <v>32872</v>
      </c>
      <c r="I34" s="247">
        <f t="shared" si="0"/>
        <v>65.744</v>
      </c>
      <c r="J34" s="39"/>
      <c r="K34" s="40"/>
      <c r="L34" s="40"/>
      <c r="M34" s="40"/>
      <c r="N34" s="40"/>
    </row>
    <row r="35" spans="1:14" ht="17.399999999999999" thickBot="1" x14ac:dyDescent="0.35">
      <c r="A35" s="43" t="s">
        <v>230</v>
      </c>
      <c r="B35" s="67">
        <v>917</v>
      </c>
      <c r="C35" s="68" t="s">
        <v>297</v>
      </c>
      <c r="D35" s="68" t="s">
        <v>301</v>
      </c>
      <c r="E35" s="70" t="s">
        <v>357</v>
      </c>
      <c r="F35" s="69">
        <v>852</v>
      </c>
      <c r="G35" s="321">
        <v>16000</v>
      </c>
      <c r="H35" s="324">
        <v>13772</v>
      </c>
      <c r="I35" s="247">
        <f t="shared" si="0"/>
        <v>86.075000000000003</v>
      </c>
      <c r="J35" s="39"/>
      <c r="K35" s="40"/>
      <c r="L35" s="40"/>
      <c r="M35" s="40"/>
      <c r="N35" s="40"/>
    </row>
    <row r="36" spans="1:14" ht="18.75" customHeight="1" thickBot="1" x14ac:dyDescent="0.35">
      <c r="A36" s="43" t="s">
        <v>231</v>
      </c>
      <c r="B36" s="67">
        <v>917</v>
      </c>
      <c r="C36" s="68" t="s">
        <v>297</v>
      </c>
      <c r="D36" s="68" t="s">
        <v>301</v>
      </c>
      <c r="E36" s="70" t="s">
        <v>357</v>
      </c>
      <c r="F36" s="69">
        <v>853</v>
      </c>
      <c r="G36" s="321">
        <v>74000</v>
      </c>
      <c r="H36" s="326">
        <v>50000</v>
      </c>
      <c r="I36" s="247">
        <f t="shared" si="0"/>
        <v>67.567567567567565</v>
      </c>
      <c r="J36" s="39"/>
      <c r="K36" s="40"/>
      <c r="L36" s="40"/>
      <c r="M36" s="40"/>
      <c r="N36" s="40"/>
    </row>
    <row r="37" spans="1:14" ht="34.200000000000003" hidden="1" thickBot="1" x14ac:dyDescent="0.35">
      <c r="A37" s="43" t="s">
        <v>236</v>
      </c>
      <c r="B37" s="67">
        <v>917</v>
      </c>
      <c r="C37" s="68" t="s">
        <v>297</v>
      </c>
      <c r="D37" s="68" t="s">
        <v>301</v>
      </c>
      <c r="E37" s="70">
        <v>7950200000</v>
      </c>
      <c r="F37" s="69"/>
      <c r="G37" s="321">
        <f>G38</f>
        <v>0</v>
      </c>
      <c r="H37" s="321">
        <f>H38</f>
        <v>0</v>
      </c>
      <c r="I37" s="247" t="e">
        <f t="shared" si="0"/>
        <v>#DIV/0!</v>
      </c>
      <c r="J37" s="39"/>
      <c r="K37" s="40"/>
      <c r="L37" s="40"/>
      <c r="M37" s="40"/>
      <c r="N37" s="40"/>
    </row>
    <row r="38" spans="1:14" ht="32.25" hidden="1" customHeight="1" thickBot="1" x14ac:dyDescent="0.35">
      <c r="A38" s="43" t="s">
        <v>235</v>
      </c>
      <c r="B38" s="67">
        <v>917</v>
      </c>
      <c r="C38" s="68" t="s">
        <v>297</v>
      </c>
      <c r="D38" s="68" t="s">
        <v>301</v>
      </c>
      <c r="E38" s="70">
        <v>7950200000</v>
      </c>
      <c r="F38" s="69">
        <v>244</v>
      </c>
      <c r="G38" s="327">
        <v>0</v>
      </c>
      <c r="H38" s="328">
        <v>0</v>
      </c>
      <c r="I38" s="249" t="e">
        <f t="shared" si="0"/>
        <v>#DIV/0!</v>
      </c>
      <c r="J38" s="39"/>
      <c r="K38" s="40"/>
      <c r="L38" s="40"/>
      <c r="M38" s="40"/>
      <c r="N38" s="40"/>
    </row>
    <row r="39" spans="1:14" s="235" customFormat="1" ht="17.399999999999999" thickBot="1" x14ac:dyDescent="0.35">
      <c r="A39" s="234" t="s">
        <v>440</v>
      </c>
      <c r="B39" s="229">
        <v>917</v>
      </c>
      <c r="C39" s="230" t="s">
        <v>297</v>
      </c>
      <c r="D39" s="230" t="s">
        <v>314</v>
      </c>
      <c r="E39" s="230"/>
      <c r="F39" s="230"/>
      <c r="G39" s="329">
        <f>G40</f>
        <v>874669.36</v>
      </c>
      <c r="H39" s="330">
        <f>H40</f>
        <v>874669.36</v>
      </c>
      <c r="I39" s="249">
        <f t="shared" si="0"/>
        <v>100</v>
      </c>
    </row>
    <row r="40" spans="1:14" s="231" customFormat="1" ht="17.399999999999999" thickBot="1" x14ac:dyDescent="0.35">
      <c r="A40" s="228" t="s">
        <v>441</v>
      </c>
      <c r="B40" s="232">
        <v>917</v>
      </c>
      <c r="C40" s="233" t="s">
        <v>297</v>
      </c>
      <c r="D40" s="233" t="s">
        <v>314</v>
      </c>
      <c r="E40" s="233" t="s">
        <v>442</v>
      </c>
      <c r="F40" s="233"/>
      <c r="G40" s="331">
        <f>G41</f>
        <v>874669.36</v>
      </c>
      <c r="H40" s="332">
        <f>H41</f>
        <v>874669.36</v>
      </c>
      <c r="I40" s="249">
        <f t="shared" si="0"/>
        <v>100</v>
      </c>
    </row>
    <row r="41" spans="1:14" s="231" customFormat="1" ht="17.399999999999999" thickBot="1" x14ac:dyDescent="0.35">
      <c r="A41" s="228" t="s">
        <v>443</v>
      </c>
      <c r="B41" s="232">
        <v>917</v>
      </c>
      <c r="C41" s="233" t="s">
        <v>297</v>
      </c>
      <c r="D41" s="233" t="s">
        <v>314</v>
      </c>
      <c r="E41" s="233" t="s">
        <v>442</v>
      </c>
      <c r="F41" s="233" t="s">
        <v>444</v>
      </c>
      <c r="G41" s="331">
        <v>874669.36</v>
      </c>
      <c r="H41" s="332">
        <v>874669.36</v>
      </c>
      <c r="I41" s="249">
        <f t="shared" si="0"/>
        <v>100</v>
      </c>
    </row>
    <row r="42" spans="1:14" s="44" customFormat="1" ht="17.399999999999999" thickBot="1" x14ac:dyDescent="0.35">
      <c r="A42" s="45" t="s">
        <v>240</v>
      </c>
      <c r="B42" s="64">
        <v>917</v>
      </c>
      <c r="C42" s="65" t="s">
        <v>297</v>
      </c>
      <c r="D42" s="65">
        <v>11</v>
      </c>
      <c r="E42" s="65"/>
      <c r="F42" s="66"/>
      <c r="G42" s="333">
        <f t="shared" ref="G42:H44" si="1">G43</f>
        <v>40000</v>
      </c>
      <c r="H42" s="333">
        <f t="shared" si="1"/>
        <v>0</v>
      </c>
      <c r="I42" s="250">
        <f t="shared" si="0"/>
        <v>0</v>
      </c>
      <c r="J42" s="39"/>
      <c r="K42" s="40"/>
      <c r="L42" s="40"/>
      <c r="M42" s="40"/>
      <c r="N42" s="40"/>
    </row>
    <row r="43" spans="1:14" ht="17.399999999999999" thickBot="1" x14ac:dyDescent="0.35">
      <c r="A43" s="43" t="s">
        <v>240</v>
      </c>
      <c r="B43" s="67">
        <v>917</v>
      </c>
      <c r="C43" s="68" t="s">
        <v>297</v>
      </c>
      <c r="D43" s="70">
        <v>11</v>
      </c>
      <c r="E43" s="70" t="s">
        <v>355</v>
      </c>
      <c r="F43" s="69"/>
      <c r="G43" s="321">
        <f t="shared" si="1"/>
        <v>40000</v>
      </c>
      <c r="H43" s="321">
        <f t="shared" si="1"/>
        <v>0</v>
      </c>
      <c r="I43" s="247">
        <f t="shared" si="0"/>
        <v>0</v>
      </c>
      <c r="J43" s="39"/>
      <c r="K43" s="40"/>
      <c r="L43" s="40"/>
      <c r="M43" s="40"/>
      <c r="N43" s="40"/>
    </row>
    <row r="44" spans="1:14" ht="18" customHeight="1" thickBot="1" x14ac:dyDescent="0.35">
      <c r="A44" s="72" t="s">
        <v>241</v>
      </c>
      <c r="B44" s="67">
        <v>917</v>
      </c>
      <c r="C44" s="68" t="s">
        <v>297</v>
      </c>
      <c r="D44" s="68">
        <v>11</v>
      </c>
      <c r="E44" s="70" t="s">
        <v>356</v>
      </c>
      <c r="F44" s="69"/>
      <c r="G44" s="321">
        <f t="shared" si="1"/>
        <v>40000</v>
      </c>
      <c r="H44" s="321">
        <f t="shared" si="1"/>
        <v>0</v>
      </c>
      <c r="I44" s="247">
        <f t="shared" si="0"/>
        <v>0</v>
      </c>
      <c r="J44" s="39"/>
      <c r="K44" s="40"/>
      <c r="L44" s="40"/>
      <c r="M44" s="40"/>
      <c r="N44" s="40"/>
    </row>
    <row r="45" spans="1:14" ht="20.25" customHeight="1" thickBot="1" x14ac:dyDescent="0.35">
      <c r="A45" s="43" t="s">
        <v>242</v>
      </c>
      <c r="B45" s="67">
        <v>917</v>
      </c>
      <c r="C45" s="68" t="s">
        <v>297</v>
      </c>
      <c r="D45" s="68">
        <v>11</v>
      </c>
      <c r="E45" s="70" t="s">
        <v>356</v>
      </c>
      <c r="F45" s="69">
        <v>870</v>
      </c>
      <c r="G45" s="321">
        <v>40000</v>
      </c>
      <c r="H45" s="324">
        <v>0</v>
      </c>
      <c r="I45" s="247">
        <f t="shared" si="0"/>
        <v>0</v>
      </c>
      <c r="J45" s="39"/>
      <c r="K45" s="40"/>
      <c r="L45" s="40"/>
      <c r="M45" s="40"/>
      <c r="N45" s="40"/>
    </row>
    <row r="46" spans="1:14" s="44" customFormat="1" ht="17.399999999999999" thickBot="1" x14ac:dyDescent="0.35">
      <c r="A46" s="45" t="s">
        <v>243</v>
      </c>
      <c r="B46" s="64">
        <v>917</v>
      </c>
      <c r="C46" s="65" t="s">
        <v>297</v>
      </c>
      <c r="D46" s="65">
        <v>13</v>
      </c>
      <c r="E46" s="65"/>
      <c r="F46" s="66"/>
      <c r="G46" s="320">
        <f>G47+G48</f>
        <v>971700</v>
      </c>
      <c r="H46" s="320">
        <f>H47+H48</f>
        <v>706690</v>
      </c>
      <c r="I46" s="247">
        <f t="shared" si="0"/>
        <v>72.727179170525886</v>
      </c>
      <c r="J46" s="39"/>
      <c r="K46" s="40"/>
      <c r="L46" s="40"/>
      <c r="M46" s="40"/>
      <c r="N46" s="40"/>
    </row>
    <row r="47" spans="1:14" ht="34.200000000000003" thickBot="1" x14ac:dyDescent="0.35">
      <c r="A47" s="43" t="s">
        <v>235</v>
      </c>
      <c r="B47" s="67">
        <v>917</v>
      </c>
      <c r="C47" s="68" t="s">
        <v>297</v>
      </c>
      <c r="D47" s="68">
        <v>13</v>
      </c>
      <c r="E47" s="68" t="s">
        <v>244</v>
      </c>
      <c r="F47" s="69">
        <v>244</v>
      </c>
      <c r="G47" s="321">
        <v>700</v>
      </c>
      <c r="H47" s="324">
        <v>700</v>
      </c>
      <c r="I47" s="247">
        <f t="shared" si="0"/>
        <v>100</v>
      </c>
      <c r="J47" s="39"/>
      <c r="K47" s="40"/>
      <c r="L47" s="40"/>
      <c r="M47" s="40"/>
      <c r="N47" s="40"/>
    </row>
    <row r="48" spans="1:14" ht="34.200000000000003" thickBot="1" x14ac:dyDescent="0.35">
      <c r="A48" s="43" t="s">
        <v>235</v>
      </c>
      <c r="B48" s="67">
        <v>917</v>
      </c>
      <c r="C48" s="68" t="s">
        <v>297</v>
      </c>
      <c r="D48" s="68">
        <v>13</v>
      </c>
      <c r="E48" s="70" t="s">
        <v>354</v>
      </c>
      <c r="F48" s="69">
        <v>244</v>
      </c>
      <c r="G48" s="321">
        <v>971000</v>
      </c>
      <c r="H48" s="324">
        <v>705990</v>
      </c>
      <c r="I48" s="247">
        <f t="shared" si="0"/>
        <v>72.707518022657055</v>
      </c>
      <c r="J48" s="39"/>
      <c r="K48" s="40"/>
      <c r="L48" s="40"/>
      <c r="M48" s="40"/>
      <c r="N48" s="40"/>
    </row>
    <row r="49" spans="1:14" s="44" customFormat="1" ht="17.399999999999999" thickBot="1" x14ac:dyDescent="0.35">
      <c r="A49" s="45" t="s">
        <v>324</v>
      </c>
      <c r="B49" s="64">
        <v>917</v>
      </c>
      <c r="C49" s="65" t="s">
        <v>298</v>
      </c>
      <c r="D49" s="65"/>
      <c r="E49" s="79"/>
      <c r="F49" s="66"/>
      <c r="G49" s="320">
        <f>G50</f>
        <v>434200</v>
      </c>
      <c r="H49" s="320">
        <f t="shared" ref="H49" si="2">H50</f>
        <v>434200</v>
      </c>
      <c r="I49" s="251">
        <f t="shared" si="0"/>
        <v>100</v>
      </c>
      <c r="J49" s="39"/>
      <c r="K49" s="40"/>
      <c r="L49" s="40"/>
      <c r="M49" s="40"/>
      <c r="N49" s="40"/>
    </row>
    <row r="50" spans="1:14" s="51" customFormat="1" ht="17.399999999999999" thickBot="1" x14ac:dyDescent="0.35">
      <c r="A50" s="60" t="s">
        <v>245</v>
      </c>
      <c r="B50" s="61">
        <v>917</v>
      </c>
      <c r="C50" s="62" t="s">
        <v>298</v>
      </c>
      <c r="D50" s="62" t="s">
        <v>299</v>
      </c>
      <c r="E50" s="73"/>
      <c r="F50" s="63"/>
      <c r="G50" s="319">
        <f>G51</f>
        <v>434200</v>
      </c>
      <c r="H50" s="319">
        <f>H51</f>
        <v>434200</v>
      </c>
      <c r="I50" s="247">
        <f t="shared" si="0"/>
        <v>100</v>
      </c>
      <c r="J50" s="49"/>
      <c r="K50" s="50"/>
      <c r="L50" s="50"/>
      <c r="M50" s="50"/>
      <c r="N50" s="50"/>
    </row>
    <row r="51" spans="1:14" ht="34.200000000000003" thickBot="1" x14ac:dyDescent="0.35">
      <c r="A51" s="43" t="s">
        <v>246</v>
      </c>
      <c r="B51" s="67">
        <v>917</v>
      </c>
      <c r="C51" s="68" t="s">
        <v>298</v>
      </c>
      <c r="D51" s="68" t="s">
        <v>299</v>
      </c>
      <c r="E51" s="70" t="s">
        <v>247</v>
      </c>
      <c r="F51" s="69"/>
      <c r="G51" s="321">
        <f>G52+G53+G54+G55+G56+G57</f>
        <v>434200</v>
      </c>
      <c r="H51" s="321">
        <f>H52+H53+H54+H55+H56+H57</f>
        <v>434200</v>
      </c>
      <c r="I51" s="247">
        <f t="shared" si="0"/>
        <v>100</v>
      </c>
      <c r="J51" s="39"/>
      <c r="K51" s="40"/>
      <c r="L51" s="40"/>
      <c r="M51" s="40"/>
      <c r="N51" s="40"/>
    </row>
    <row r="52" spans="1:14" ht="17.399999999999999" thickBot="1" x14ac:dyDescent="0.35">
      <c r="A52" s="43" t="s">
        <v>223</v>
      </c>
      <c r="B52" s="67">
        <v>917</v>
      </c>
      <c r="C52" s="68" t="s">
        <v>298</v>
      </c>
      <c r="D52" s="68" t="s">
        <v>299</v>
      </c>
      <c r="E52" s="70" t="s">
        <v>247</v>
      </c>
      <c r="F52" s="69">
        <v>121</v>
      </c>
      <c r="G52" s="321">
        <v>329942.26</v>
      </c>
      <c r="H52" s="321">
        <f>G52</f>
        <v>329942.26</v>
      </c>
      <c r="I52" s="247">
        <f t="shared" si="0"/>
        <v>100</v>
      </c>
      <c r="J52" s="39"/>
      <c r="K52" s="40"/>
      <c r="L52" s="40"/>
      <c r="M52" s="40"/>
      <c r="N52" s="40"/>
    </row>
    <row r="53" spans="1:14" ht="34.200000000000003" thickBot="1" x14ac:dyDescent="0.35">
      <c r="A53" s="43" t="s">
        <v>248</v>
      </c>
      <c r="B53" s="67">
        <v>917</v>
      </c>
      <c r="C53" s="68" t="s">
        <v>298</v>
      </c>
      <c r="D53" s="68" t="s">
        <v>299</v>
      </c>
      <c r="E53" s="70" t="s">
        <v>247</v>
      </c>
      <c r="F53" s="69">
        <v>122</v>
      </c>
      <c r="G53" s="321">
        <v>1600</v>
      </c>
      <c r="H53" s="321">
        <v>1600</v>
      </c>
      <c r="I53" s="247">
        <f t="shared" si="0"/>
        <v>100</v>
      </c>
      <c r="J53" s="39"/>
      <c r="K53" s="40"/>
      <c r="L53" s="40"/>
      <c r="M53" s="40"/>
      <c r="N53" s="40"/>
    </row>
    <row r="54" spans="1:14" ht="51" thickBot="1" x14ac:dyDescent="0.35">
      <c r="A54" s="43" t="s">
        <v>224</v>
      </c>
      <c r="B54" s="67">
        <v>917</v>
      </c>
      <c r="C54" s="68" t="s">
        <v>298</v>
      </c>
      <c r="D54" s="68" t="s">
        <v>299</v>
      </c>
      <c r="E54" s="70" t="s">
        <v>247</v>
      </c>
      <c r="F54" s="69">
        <v>129</v>
      </c>
      <c r="G54" s="321">
        <v>94657.74</v>
      </c>
      <c r="H54" s="321">
        <v>94657.74</v>
      </c>
      <c r="I54" s="247">
        <f t="shared" si="0"/>
        <v>100</v>
      </c>
      <c r="J54" s="39"/>
      <c r="K54" s="40"/>
      <c r="L54" s="40"/>
      <c r="M54" s="40"/>
      <c r="N54" s="40"/>
    </row>
    <row r="55" spans="1:14" ht="34.200000000000003" thickBot="1" x14ac:dyDescent="0.35">
      <c r="A55" s="43" t="s">
        <v>228</v>
      </c>
      <c r="B55" s="67">
        <v>917</v>
      </c>
      <c r="C55" s="68" t="s">
        <v>298</v>
      </c>
      <c r="D55" s="68" t="s">
        <v>299</v>
      </c>
      <c r="E55" s="70" t="s">
        <v>247</v>
      </c>
      <c r="F55" s="69">
        <v>242</v>
      </c>
      <c r="G55" s="321">
        <v>2000</v>
      </c>
      <c r="H55" s="321">
        <v>2000</v>
      </c>
      <c r="I55" s="247">
        <f t="shared" si="0"/>
        <v>100</v>
      </c>
      <c r="J55" s="39"/>
      <c r="K55" s="40"/>
      <c r="L55" s="40"/>
      <c r="M55" s="40"/>
      <c r="N55" s="40"/>
    </row>
    <row r="56" spans="1:14" ht="36.75" customHeight="1" thickBot="1" x14ac:dyDescent="0.35">
      <c r="A56" s="43" t="s">
        <v>235</v>
      </c>
      <c r="B56" s="67">
        <v>917</v>
      </c>
      <c r="C56" s="68" t="s">
        <v>298</v>
      </c>
      <c r="D56" s="68" t="s">
        <v>299</v>
      </c>
      <c r="E56" s="70" t="s">
        <v>247</v>
      </c>
      <c r="F56" s="69">
        <v>244</v>
      </c>
      <c r="G56" s="321">
        <v>4000</v>
      </c>
      <c r="H56" s="321">
        <v>4000</v>
      </c>
      <c r="I56" s="247">
        <f t="shared" si="0"/>
        <v>100</v>
      </c>
      <c r="J56" s="39"/>
      <c r="K56" s="40"/>
      <c r="L56" s="40"/>
      <c r="M56" s="40"/>
      <c r="N56" s="40"/>
    </row>
    <row r="57" spans="1:14" ht="17.399999999999999" thickBot="1" x14ac:dyDescent="0.35">
      <c r="A57" s="43" t="s">
        <v>237</v>
      </c>
      <c r="B57" s="67">
        <v>917</v>
      </c>
      <c r="C57" s="68" t="s">
        <v>298</v>
      </c>
      <c r="D57" s="68" t="s">
        <v>299</v>
      </c>
      <c r="E57" s="70" t="s">
        <v>247</v>
      </c>
      <c r="F57" s="69">
        <v>247</v>
      </c>
      <c r="G57" s="321">
        <v>2000</v>
      </c>
      <c r="H57" s="321">
        <v>2000</v>
      </c>
      <c r="I57" s="247">
        <f t="shared" si="0"/>
        <v>100</v>
      </c>
      <c r="J57" s="39"/>
      <c r="K57" s="40"/>
      <c r="L57" s="40"/>
      <c r="M57" s="40"/>
      <c r="N57" s="40"/>
    </row>
    <row r="58" spans="1:14" ht="17.399999999999999" thickBot="1" x14ac:dyDescent="0.35">
      <c r="A58" s="74" t="s">
        <v>249</v>
      </c>
      <c r="B58" s="61">
        <v>917</v>
      </c>
      <c r="C58" s="62" t="s">
        <v>299</v>
      </c>
      <c r="D58" s="62"/>
      <c r="E58" s="62"/>
      <c r="F58" s="63"/>
      <c r="G58" s="319">
        <f>G59+G62+G65</f>
        <v>3792700</v>
      </c>
      <c r="H58" s="319">
        <f>H59+H62+H65</f>
        <v>3638690.14</v>
      </c>
      <c r="I58" s="247">
        <f t="shared" si="0"/>
        <v>95.939308144593554</v>
      </c>
      <c r="J58" s="39"/>
      <c r="K58" s="40"/>
      <c r="L58" s="40"/>
      <c r="M58" s="40"/>
      <c r="N58" s="40"/>
    </row>
    <row r="59" spans="1:14" s="44" customFormat="1" ht="21.75" customHeight="1" thickBot="1" x14ac:dyDescent="0.35">
      <c r="A59" s="75" t="s">
        <v>250</v>
      </c>
      <c r="B59" s="64">
        <v>917</v>
      </c>
      <c r="C59" s="65" t="s">
        <v>299</v>
      </c>
      <c r="D59" s="65" t="s">
        <v>309</v>
      </c>
      <c r="E59" s="76"/>
      <c r="F59" s="77"/>
      <c r="G59" s="320">
        <f>G60</f>
        <v>3389200</v>
      </c>
      <c r="H59" s="320">
        <f>H60</f>
        <v>3289161.14</v>
      </c>
      <c r="I59" s="247">
        <f t="shared" si="0"/>
        <v>97.048304614658335</v>
      </c>
      <c r="J59" s="39"/>
      <c r="K59" s="40"/>
      <c r="L59" s="40"/>
      <c r="M59" s="40"/>
      <c r="N59" s="40"/>
    </row>
    <row r="60" spans="1:14" ht="34.200000000000003" thickBot="1" x14ac:dyDescent="0.35">
      <c r="A60" s="72" t="s">
        <v>329</v>
      </c>
      <c r="B60" s="67">
        <v>917</v>
      </c>
      <c r="C60" s="68" t="s">
        <v>299</v>
      </c>
      <c r="D60" s="68" t="s">
        <v>309</v>
      </c>
      <c r="E60" s="70">
        <v>2180100000</v>
      </c>
      <c r="F60" s="78"/>
      <c r="G60" s="321">
        <f>G61</f>
        <v>3389200</v>
      </c>
      <c r="H60" s="321">
        <f>H61</f>
        <v>3289161.14</v>
      </c>
      <c r="I60" s="247">
        <f t="shared" si="0"/>
        <v>97.048304614658335</v>
      </c>
      <c r="J60" s="39"/>
      <c r="K60" s="40"/>
      <c r="L60" s="40"/>
      <c r="M60" s="40"/>
      <c r="N60" s="40"/>
    </row>
    <row r="61" spans="1:14" ht="34.200000000000003" thickBot="1" x14ac:dyDescent="0.35">
      <c r="A61" s="72" t="s">
        <v>235</v>
      </c>
      <c r="B61" s="67">
        <v>917</v>
      </c>
      <c r="C61" s="68" t="s">
        <v>299</v>
      </c>
      <c r="D61" s="68" t="s">
        <v>309</v>
      </c>
      <c r="E61" s="70">
        <v>2180100000</v>
      </c>
      <c r="F61" s="69">
        <v>244</v>
      </c>
      <c r="G61" s="321">
        <v>3389200</v>
      </c>
      <c r="H61" s="334">
        <v>3289161.14</v>
      </c>
      <c r="I61" s="247">
        <f t="shared" si="0"/>
        <v>97.048304614658335</v>
      </c>
      <c r="J61" s="39"/>
      <c r="K61" s="40"/>
      <c r="L61" s="40"/>
      <c r="M61" s="40"/>
      <c r="N61" s="40"/>
    </row>
    <row r="62" spans="1:14" s="44" customFormat="1" ht="34.200000000000003" thickBot="1" x14ac:dyDescent="0.35">
      <c r="A62" s="75" t="s">
        <v>251</v>
      </c>
      <c r="B62" s="64">
        <v>917</v>
      </c>
      <c r="C62" s="65" t="s">
        <v>299</v>
      </c>
      <c r="D62" s="65">
        <v>10</v>
      </c>
      <c r="E62" s="76"/>
      <c r="F62" s="66"/>
      <c r="G62" s="320">
        <f>G63</f>
        <v>368000</v>
      </c>
      <c r="H62" s="320">
        <f>H63</f>
        <v>314529</v>
      </c>
      <c r="I62" s="247">
        <f t="shared" si="0"/>
        <v>85.469836956521732</v>
      </c>
      <c r="J62" s="39"/>
      <c r="K62" s="40"/>
      <c r="L62" s="40"/>
      <c r="M62" s="40"/>
      <c r="N62" s="40"/>
    </row>
    <row r="63" spans="1:14" ht="51" thickBot="1" x14ac:dyDescent="0.35">
      <c r="A63" s="72" t="s">
        <v>252</v>
      </c>
      <c r="B63" s="67">
        <v>917</v>
      </c>
      <c r="C63" s="68" t="s">
        <v>299</v>
      </c>
      <c r="D63" s="68">
        <v>10</v>
      </c>
      <c r="E63" s="68">
        <v>7951400000</v>
      </c>
      <c r="F63" s="69"/>
      <c r="G63" s="321">
        <f>G64</f>
        <v>368000</v>
      </c>
      <c r="H63" s="321">
        <f>H64</f>
        <v>314529</v>
      </c>
      <c r="I63" s="247">
        <f t="shared" si="0"/>
        <v>85.469836956521732</v>
      </c>
      <c r="J63" s="39"/>
      <c r="K63" s="40"/>
      <c r="L63" s="40"/>
      <c r="M63" s="40"/>
      <c r="N63" s="40"/>
    </row>
    <row r="64" spans="1:14" ht="34.200000000000003" thickBot="1" x14ac:dyDescent="0.35">
      <c r="A64" s="43" t="s">
        <v>235</v>
      </c>
      <c r="B64" s="67">
        <v>917</v>
      </c>
      <c r="C64" s="68" t="s">
        <v>299</v>
      </c>
      <c r="D64" s="68">
        <v>10</v>
      </c>
      <c r="E64" s="68">
        <v>7951400000</v>
      </c>
      <c r="F64" s="69">
        <v>244</v>
      </c>
      <c r="G64" s="321">
        <v>368000</v>
      </c>
      <c r="H64" s="324">
        <v>314529</v>
      </c>
      <c r="I64" s="247">
        <f t="shared" si="0"/>
        <v>85.469836956521732</v>
      </c>
      <c r="J64" s="39"/>
      <c r="K64" s="40"/>
      <c r="L64" s="40"/>
      <c r="M64" s="40"/>
      <c r="N64" s="40"/>
    </row>
    <row r="65" spans="1:14" ht="34.200000000000003" thickBot="1" x14ac:dyDescent="0.35">
      <c r="A65" s="45" t="s">
        <v>253</v>
      </c>
      <c r="B65" s="64">
        <v>917</v>
      </c>
      <c r="C65" s="65" t="s">
        <v>299</v>
      </c>
      <c r="D65" s="65" t="s">
        <v>307</v>
      </c>
      <c r="E65" s="65"/>
      <c r="F65" s="66"/>
      <c r="G65" s="320">
        <f>G66</f>
        <v>35500</v>
      </c>
      <c r="H65" s="320">
        <f>H66</f>
        <v>35000</v>
      </c>
      <c r="I65" s="247">
        <f t="shared" si="0"/>
        <v>98.591549295774655</v>
      </c>
      <c r="J65" s="39"/>
      <c r="K65" s="40"/>
      <c r="L65" s="40"/>
      <c r="M65" s="40"/>
      <c r="N65" s="40"/>
    </row>
    <row r="66" spans="1:14" s="44" customFormat="1" ht="50.4" customHeight="1" thickBot="1" x14ac:dyDescent="0.35">
      <c r="A66" s="43" t="s">
        <v>452</v>
      </c>
      <c r="B66" s="67">
        <v>917</v>
      </c>
      <c r="C66" s="68" t="s">
        <v>299</v>
      </c>
      <c r="D66" s="68">
        <v>14</v>
      </c>
      <c r="E66" s="245" t="s">
        <v>453</v>
      </c>
      <c r="F66" s="69"/>
      <c r="G66" s="321">
        <f>G67</f>
        <v>35500</v>
      </c>
      <c r="H66" s="321">
        <f>H67</f>
        <v>35000</v>
      </c>
      <c r="I66" s="252">
        <f t="shared" si="0"/>
        <v>98.591549295774655</v>
      </c>
      <c r="J66" s="39"/>
      <c r="K66" s="40"/>
      <c r="L66" s="40"/>
      <c r="M66" s="40"/>
      <c r="N66" s="40"/>
    </row>
    <row r="67" spans="1:14" ht="31.5" customHeight="1" thickBot="1" x14ac:dyDescent="0.35">
      <c r="A67" s="43" t="s">
        <v>235</v>
      </c>
      <c r="B67" s="67">
        <v>917</v>
      </c>
      <c r="C67" s="68" t="s">
        <v>299</v>
      </c>
      <c r="D67" s="68">
        <v>14</v>
      </c>
      <c r="E67" s="68" t="s">
        <v>453</v>
      </c>
      <c r="F67" s="69">
        <v>244</v>
      </c>
      <c r="G67" s="321">
        <v>35500</v>
      </c>
      <c r="H67" s="324">
        <v>35000</v>
      </c>
      <c r="I67" s="247">
        <f t="shared" si="0"/>
        <v>98.591549295774655</v>
      </c>
      <c r="J67" s="39"/>
      <c r="K67" s="40"/>
      <c r="L67" s="40"/>
      <c r="M67" s="40"/>
      <c r="N67" s="40"/>
    </row>
    <row r="68" spans="1:14" s="48" customFormat="1" ht="18.75" customHeight="1" thickBot="1" x14ac:dyDescent="0.35">
      <c r="A68" s="60" t="s">
        <v>254</v>
      </c>
      <c r="B68" s="61">
        <v>917</v>
      </c>
      <c r="C68" s="62" t="s">
        <v>301</v>
      </c>
      <c r="D68" s="62"/>
      <c r="E68" s="62"/>
      <c r="F68" s="63"/>
      <c r="G68" s="319">
        <f>G69+G74+G78</f>
        <v>56768316.920000002</v>
      </c>
      <c r="H68" s="319">
        <f>H69+H74+H78</f>
        <v>54675687.879999995</v>
      </c>
      <c r="I68" s="247">
        <f t="shared" si="0"/>
        <v>96.313737743979587</v>
      </c>
      <c r="J68" s="46"/>
      <c r="K68" s="47"/>
      <c r="L68" s="47"/>
      <c r="M68" s="47"/>
      <c r="N68" s="47"/>
    </row>
    <row r="69" spans="1:14" s="44" customFormat="1" ht="20.25" customHeight="1" thickBot="1" x14ac:dyDescent="0.35">
      <c r="A69" s="45" t="s">
        <v>255</v>
      </c>
      <c r="B69" s="64">
        <v>917</v>
      </c>
      <c r="C69" s="65" t="s">
        <v>301</v>
      </c>
      <c r="D69" s="65" t="s">
        <v>297</v>
      </c>
      <c r="E69" s="65"/>
      <c r="F69" s="66"/>
      <c r="G69" s="320">
        <f>G70</f>
        <v>73200</v>
      </c>
      <c r="H69" s="320">
        <f>H70</f>
        <v>73200</v>
      </c>
      <c r="I69" s="247">
        <f t="shared" si="0"/>
        <v>100</v>
      </c>
      <c r="J69" s="39"/>
      <c r="K69" s="40"/>
      <c r="L69" s="40"/>
      <c r="M69" s="40"/>
      <c r="N69" s="40"/>
    </row>
    <row r="70" spans="1:14" ht="30" customHeight="1" thickBot="1" x14ac:dyDescent="0.35">
      <c r="A70" s="72" t="s">
        <v>256</v>
      </c>
      <c r="B70" s="67">
        <v>917</v>
      </c>
      <c r="C70" s="68" t="s">
        <v>301</v>
      </c>
      <c r="D70" s="68" t="s">
        <v>297</v>
      </c>
      <c r="E70" s="68">
        <v>6130173110</v>
      </c>
      <c r="F70" s="69"/>
      <c r="G70" s="321">
        <f>G71+G72+G73</f>
        <v>73200</v>
      </c>
      <c r="H70" s="321">
        <f>H71+H72+H73</f>
        <v>73200</v>
      </c>
      <c r="I70" s="247">
        <f t="shared" si="0"/>
        <v>100</v>
      </c>
      <c r="J70" s="39"/>
      <c r="K70" s="40"/>
      <c r="L70" s="40"/>
      <c r="M70" s="40"/>
      <c r="N70" s="40"/>
    </row>
    <row r="71" spans="1:14" ht="15.75" customHeight="1" thickBot="1" x14ac:dyDescent="0.35">
      <c r="A71" s="43" t="s">
        <v>223</v>
      </c>
      <c r="B71" s="67">
        <v>917</v>
      </c>
      <c r="C71" s="68" t="s">
        <v>301</v>
      </c>
      <c r="D71" s="68" t="s">
        <v>297</v>
      </c>
      <c r="E71" s="68">
        <v>6130173110</v>
      </c>
      <c r="F71" s="69">
        <v>121</v>
      </c>
      <c r="G71" s="321">
        <v>53917.05</v>
      </c>
      <c r="H71" s="321">
        <v>53917.05</v>
      </c>
      <c r="I71" s="247">
        <f t="shared" si="0"/>
        <v>100</v>
      </c>
      <c r="J71" s="39"/>
      <c r="K71" s="40"/>
      <c r="L71" s="40"/>
      <c r="M71" s="40"/>
      <c r="N71" s="40"/>
    </row>
    <row r="72" spans="1:14" ht="54.75" customHeight="1" thickBot="1" x14ac:dyDescent="0.35">
      <c r="A72" s="43" t="s">
        <v>224</v>
      </c>
      <c r="B72" s="67">
        <v>917</v>
      </c>
      <c r="C72" s="68" t="s">
        <v>301</v>
      </c>
      <c r="D72" s="68" t="s">
        <v>297</v>
      </c>
      <c r="E72" s="68">
        <v>6130173110</v>
      </c>
      <c r="F72" s="69">
        <v>129</v>
      </c>
      <c r="G72" s="321">
        <v>16282.95</v>
      </c>
      <c r="H72" s="321">
        <v>16282.95</v>
      </c>
      <c r="I72" s="247">
        <f t="shared" si="0"/>
        <v>100</v>
      </c>
      <c r="J72" s="39"/>
      <c r="K72" s="40"/>
      <c r="L72" s="40"/>
      <c r="M72" s="40"/>
      <c r="N72" s="40"/>
    </row>
    <row r="73" spans="1:14" ht="34.200000000000003" thickBot="1" x14ac:dyDescent="0.35">
      <c r="A73" s="43" t="s">
        <v>235</v>
      </c>
      <c r="B73" s="67">
        <v>917</v>
      </c>
      <c r="C73" s="68" t="s">
        <v>301</v>
      </c>
      <c r="D73" s="68" t="s">
        <v>297</v>
      </c>
      <c r="E73" s="68">
        <v>6130173110</v>
      </c>
      <c r="F73" s="69">
        <v>244</v>
      </c>
      <c r="G73" s="321">
        <v>3000</v>
      </c>
      <c r="H73" s="321">
        <v>3000</v>
      </c>
      <c r="I73" s="247">
        <f t="shared" si="0"/>
        <v>100</v>
      </c>
      <c r="J73" s="39"/>
      <c r="K73" s="40"/>
      <c r="L73" s="40"/>
      <c r="M73" s="40"/>
      <c r="N73" s="40"/>
    </row>
    <row r="74" spans="1:14" s="44" customFormat="1" ht="17.25" customHeight="1" thickBot="1" x14ac:dyDescent="0.35">
      <c r="A74" s="45" t="s">
        <v>257</v>
      </c>
      <c r="B74" s="64">
        <v>917</v>
      </c>
      <c r="C74" s="65" t="s">
        <v>301</v>
      </c>
      <c r="D74" s="65" t="s">
        <v>310</v>
      </c>
      <c r="E74" s="65"/>
      <c r="F74" s="66"/>
      <c r="G74" s="335">
        <f t="shared" ref="G74:H76" si="3">G75</f>
        <v>4744300</v>
      </c>
      <c r="H74" s="335">
        <f t="shared" si="3"/>
        <v>4744271.91</v>
      </c>
      <c r="I74" s="247">
        <f t="shared" si="0"/>
        <v>99.999407921084256</v>
      </c>
      <c r="J74" s="39"/>
      <c r="K74" s="40"/>
      <c r="L74" s="40"/>
      <c r="M74" s="40"/>
      <c r="N74" s="40"/>
    </row>
    <row r="75" spans="1:14" ht="19.5" customHeight="1" thickBot="1" x14ac:dyDescent="0.35">
      <c r="A75" s="43" t="s">
        <v>258</v>
      </c>
      <c r="B75" s="67">
        <v>917</v>
      </c>
      <c r="C75" s="68" t="s">
        <v>301</v>
      </c>
      <c r="D75" s="68" t="s">
        <v>310</v>
      </c>
      <c r="E75" s="68">
        <v>3030000000</v>
      </c>
      <c r="F75" s="69"/>
      <c r="G75" s="336">
        <f t="shared" si="3"/>
        <v>4744300</v>
      </c>
      <c r="H75" s="336">
        <f t="shared" si="3"/>
        <v>4744271.91</v>
      </c>
      <c r="I75" s="247">
        <f t="shared" si="0"/>
        <v>99.999407921084256</v>
      </c>
      <c r="J75" s="39"/>
      <c r="K75" s="40"/>
      <c r="L75" s="40"/>
      <c r="M75" s="40"/>
      <c r="N75" s="40"/>
    </row>
    <row r="76" spans="1:14" ht="21" customHeight="1" thickBot="1" x14ac:dyDescent="0.35">
      <c r="A76" s="72" t="s">
        <v>259</v>
      </c>
      <c r="B76" s="67">
        <v>917</v>
      </c>
      <c r="C76" s="68" t="s">
        <v>301</v>
      </c>
      <c r="D76" s="68" t="s">
        <v>310</v>
      </c>
      <c r="E76" s="70">
        <v>3030200000</v>
      </c>
      <c r="F76" s="69"/>
      <c r="G76" s="336">
        <f t="shared" si="3"/>
        <v>4744300</v>
      </c>
      <c r="H76" s="336">
        <f t="shared" si="3"/>
        <v>4744271.91</v>
      </c>
      <c r="I76" s="247">
        <f t="shared" si="0"/>
        <v>99.999407921084256</v>
      </c>
      <c r="J76" s="39"/>
      <c r="K76" s="40"/>
      <c r="L76" s="40"/>
      <c r="M76" s="40"/>
      <c r="N76" s="40"/>
    </row>
    <row r="77" spans="1:14" ht="34.200000000000003" thickBot="1" x14ac:dyDescent="0.35">
      <c r="A77" s="43" t="s">
        <v>235</v>
      </c>
      <c r="B77" s="67">
        <v>917</v>
      </c>
      <c r="C77" s="68" t="s">
        <v>301</v>
      </c>
      <c r="D77" s="68" t="s">
        <v>310</v>
      </c>
      <c r="E77" s="70">
        <v>3030200000</v>
      </c>
      <c r="F77" s="69">
        <v>244</v>
      </c>
      <c r="G77" s="336">
        <v>4744300</v>
      </c>
      <c r="H77" s="324">
        <v>4744271.91</v>
      </c>
      <c r="I77" s="247">
        <f t="shared" si="0"/>
        <v>99.999407921084256</v>
      </c>
      <c r="J77" s="39"/>
      <c r="K77" s="40"/>
      <c r="L77" s="40"/>
      <c r="M77" s="40"/>
      <c r="N77" s="40"/>
    </row>
    <row r="78" spans="1:14" s="44" customFormat="1" ht="17.399999999999999" thickBot="1" x14ac:dyDescent="0.35">
      <c r="A78" s="45" t="s">
        <v>260</v>
      </c>
      <c r="B78" s="64">
        <v>917</v>
      </c>
      <c r="C78" s="65" t="s">
        <v>301</v>
      </c>
      <c r="D78" s="65" t="s">
        <v>309</v>
      </c>
      <c r="E78" s="65"/>
      <c r="F78" s="66"/>
      <c r="G78" s="335">
        <f>G79+G81+G83+G85+G88</f>
        <v>51950816.920000002</v>
      </c>
      <c r="H78" s="335">
        <f>H79+H81+H83+H85+H88</f>
        <v>49858215.969999999</v>
      </c>
      <c r="I78" s="247">
        <f t="shared" ref="I78:I135" si="4">H78/G78*100</f>
        <v>95.971957566668422</v>
      </c>
      <c r="J78" s="39"/>
      <c r="K78" s="40"/>
      <c r="L78" s="40"/>
      <c r="M78" s="40"/>
      <c r="N78" s="40"/>
    </row>
    <row r="79" spans="1:14" s="44" customFormat="1" ht="18.600000000000001" thickBot="1" x14ac:dyDescent="0.35">
      <c r="A79" s="340" t="s">
        <v>502</v>
      </c>
      <c r="B79" s="67">
        <v>917</v>
      </c>
      <c r="C79" s="68" t="s">
        <v>301</v>
      </c>
      <c r="D79" s="342" t="s">
        <v>309</v>
      </c>
      <c r="E79" s="341" t="s">
        <v>503</v>
      </c>
      <c r="F79" s="66"/>
      <c r="G79" s="335">
        <f>G80</f>
        <v>1305761</v>
      </c>
      <c r="H79" s="335">
        <f>H80</f>
        <v>1305761</v>
      </c>
      <c r="I79" s="247">
        <f t="shared" si="4"/>
        <v>100</v>
      </c>
      <c r="J79" s="39"/>
      <c r="K79" s="40"/>
      <c r="L79" s="40"/>
      <c r="M79" s="40"/>
      <c r="N79" s="40"/>
    </row>
    <row r="80" spans="1:14" ht="43.2" customHeight="1" thickBot="1" x14ac:dyDescent="0.35">
      <c r="A80" s="340" t="s">
        <v>235</v>
      </c>
      <c r="B80" s="67">
        <v>917</v>
      </c>
      <c r="C80" s="68" t="s">
        <v>301</v>
      </c>
      <c r="D80" s="342" t="s">
        <v>309</v>
      </c>
      <c r="E80" s="342" t="s">
        <v>503</v>
      </c>
      <c r="F80" s="69">
        <v>244</v>
      </c>
      <c r="G80" s="336">
        <v>1305761</v>
      </c>
      <c r="H80" s="336">
        <v>1305761</v>
      </c>
      <c r="I80" s="247">
        <f t="shared" si="4"/>
        <v>100</v>
      </c>
      <c r="J80" s="39"/>
      <c r="K80" s="40"/>
      <c r="L80" s="40"/>
      <c r="M80" s="40"/>
      <c r="N80" s="40"/>
    </row>
    <row r="81" spans="1:14" s="48" customFormat="1" ht="25.5" customHeight="1" thickBot="1" x14ac:dyDescent="0.35">
      <c r="A81" s="234" t="s">
        <v>448</v>
      </c>
      <c r="B81" s="229">
        <v>917</v>
      </c>
      <c r="C81" s="230" t="s">
        <v>301</v>
      </c>
      <c r="D81" s="230" t="s">
        <v>309</v>
      </c>
      <c r="E81" s="230" t="s">
        <v>449</v>
      </c>
      <c r="F81" s="63"/>
      <c r="G81" s="337">
        <f>G82</f>
        <v>3145200</v>
      </c>
      <c r="H81" s="337">
        <f>H82</f>
        <v>3145200</v>
      </c>
      <c r="I81" s="249">
        <f>H81/G81*100</f>
        <v>100</v>
      </c>
      <c r="J81" s="46"/>
      <c r="K81" s="47"/>
      <c r="L81" s="47"/>
      <c r="M81" s="47"/>
      <c r="N81" s="47"/>
    </row>
    <row r="82" spans="1:14" s="235" customFormat="1" ht="34.200000000000003" thickBot="1" x14ac:dyDescent="0.35">
      <c r="A82" s="228" t="s">
        <v>235</v>
      </c>
      <c r="B82" s="232">
        <v>917</v>
      </c>
      <c r="C82" s="233" t="s">
        <v>301</v>
      </c>
      <c r="D82" s="233" t="s">
        <v>309</v>
      </c>
      <c r="E82" s="233" t="s">
        <v>449</v>
      </c>
      <c r="F82" s="233" t="s">
        <v>447</v>
      </c>
      <c r="G82" s="329">
        <v>3145200</v>
      </c>
      <c r="H82" s="330">
        <v>3145200</v>
      </c>
      <c r="I82" s="249">
        <f>H82/G82*100</f>
        <v>100</v>
      </c>
    </row>
    <row r="83" spans="1:14" s="231" customFormat="1" ht="17.399999999999999" thickBot="1" x14ac:dyDescent="0.35">
      <c r="A83" s="234" t="s">
        <v>445</v>
      </c>
      <c r="B83" s="229">
        <v>917</v>
      </c>
      <c r="C83" s="230" t="s">
        <v>301</v>
      </c>
      <c r="D83" s="230" t="s">
        <v>309</v>
      </c>
      <c r="E83" s="230" t="s">
        <v>446</v>
      </c>
      <c r="F83" s="230"/>
      <c r="G83" s="331">
        <f>G84</f>
        <v>991240</v>
      </c>
      <c r="H83" s="331">
        <f>H84</f>
        <v>547040</v>
      </c>
      <c r="I83" s="247">
        <f>H83/G83*100</f>
        <v>55.187441991848594</v>
      </c>
    </row>
    <row r="84" spans="1:14" s="231" customFormat="1" ht="33.6" x14ac:dyDescent="0.3">
      <c r="A84" s="344" t="s">
        <v>235</v>
      </c>
      <c r="B84" s="345">
        <v>917</v>
      </c>
      <c r="C84" s="346" t="s">
        <v>301</v>
      </c>
      <c r="D84" s="346" t="s">
        <v>309</v>
      </c>
      <c r="E84" s="346" t="s">
        <v>446</v>
      </c>
      <c r="F84" s="346" t="s">
        <v>447</v>
      </c>
      <c r="G84" s="347">
        <v>991240</v>
      </c>
      <c r="H84" s="347">
        <v>547040</v>
      </c>
      <c r="I84" s="249">
        <f>H84/G84*100</f>
        <v>55.187441991848594</v>
      </c>
    </row>
    <row r="85" spans="1:14" s="343" customFormat="1" ht="67.8" thickBot="1" x14ac:dyDescent="0.35">
      <c r="A85" s="348" t="s">
        <v>504</v>
      </c>
      <c r="B85" s="229">
        <v>917</v>
      </c>
      <c r="C85" s="341" t="s">
        <v>301</v>
      </c>
      <c r="D85" s="341" t="s">
        <v>309</v>
      </c>
      <c r="E85" s="341" t="s">
        <v>505</v>
      </c>
      <c r="F85" s="341"/>
      <c r="G85" s="349">
        <f>G86+G87</f>
        <v>40529900</v>
      </c>
      <c r="H85" s="350">
        <f>H86+H87</f>
        <v>39111429.969999999</v>
      </c>
      <c r="I85" s="250">
        <f t="shared" si="4"/>
        <v>96.500188675521031</v>
      </c>
    </row>
    <row r="86" spans="1:14" s="343" customFormat="1" ht="34.200000000000003" thickBot="1" x14ac:dyDescent="0.35">
      <c r="A86" s="348" t="s">
        <v>506</v>
      </c>
      <c r="B86" s="232">
        <v>917</v>
      </c>
      <c r="C86" s="342" t="s">
        <v>301</v>
      </c>
      <c r="D86" s="342" t="s">
        <v>309</v>
      </c>
      <c r="E86" s="342" t="s">
        <v>505</v>
      </c>
      <c r="F86" s="342" t="s">
        <v>507</v>
      </c>
      <c r="G86" s="351">
        <v>32189900</v>
      </c>
      <c r="H86" s="352">
        <v>31472425.41</v>
      </c>
      <c r="I86" s="250">
        <f t="shared" si="4"/>
        <v>97.771118922394919</v>
      </c>
    </row>
    <row r="87" spans="1:14" s="343" customFormat="1" ht="34.200000000000003" thickBot="1" x14ac:dyDescent="0.35">
      <c r="A87" s="348" t="s">
        <v>235</v>
      </c>
      <c r="B87" s="232">
        <v>917</v>
      </c>
      <c r="C87" s="342" t="s">
        <v>301</v>
      </c>
      <c r="D87" s="342" t="s">
        <v>309</v>
      </c>
      <c r="E87" s="342" t="s">
        <v>505</v>
      </c>
      <c r="F87" s="342" t="s">
        <v>447</v>
      </c>
      <c r="G87" s="351">
        <v>8340000</v>
      </c>
      <c r="H87" s="352">
        <v>7639004.5599999996</v>
      </c>
      <c r="I87" s="250">
        <f t="shared" si="4"/>
        <v>91.594778896882488</v>
      </c>
    </row>
    <row r="88" spans="1:14" s="231" customFormat="1" ht="34.200000000000003" thickBot="1" x14ac:dyDescent="0.35">
      <c r="A88" s="43" t="s">
        <v>261</v>
      </c>
      <c r="B88" s="67">
        <v>917</v>
      </c>
      <c r="C88" s="68" t="s">
        <v>301</v>
      </c>
      <c r="D88" s="68" t="s">
        <v>309</v>
      </c>
      <c r="E88" s="68">
        <v>7951200000</v>
      </c>
      <c r="F88" s="230"/>
      <c r="G88" s="329">
        <f>G89</f>
        <v>5978715.9199999999</v>
      </c>
      <c r="H88" s="331">
        <f>H89</f>
        <v>5748785</v>
      </c>
      <c r="I88" s="247">
        <f t="shared" si="4"/>
        <v>96.154175527376452</v>
      </c>
    </row>
    <row r="89" spans="1:14" s="231" customFormat="1" ht="34.200000000000003" thickBot="1" x14ac:dyDescent="0.35">
      <c r="A89" s="43" t="s">
        <v>235</v>
      </c>
      <c r="B89" s="67">
        <v>917</v>
      </c>
      <c r="C89" s="68" t="s">
        <v>301</v>
      </c>
      <c r="D89" s="68" t="s">
        <v>309</v>
      </c>
      <c r="E89" s="68">
        <v>7951200000</v>
      </c>
      <c r="F89" s="233" t="s">
        <v>447</v>
      </c>
      <c r="G89" s="331">
        <v>5978715.9199999999</v>
      </c>
      <c r="H89" s="331">
        <v>5748785</v>
      </c>
      <c r="I89" s="247">
        <f t="shared" si="4"/>
        <v>96.154175527376452</v>
      </c>
    </row>
    <row r="90" spans="1:14" s="231" customFormat="1" ht="17.399999999999999" thickBot="1" x14ac:dyDescent="0.35">
      <c r="A90" s="60" t="s">
        <v>262</v>
      </c>
      <c r="B90" s="61">
        <v>917</v>
      </c>
      <c r="C90" s="62" t="s">
        <v>303</v>
      </c>
      <c r="D90" s="62"/>
      <c r="E90" s="62"/>
      <c r="F90" s="233"/>
      <c r="G90" s="331">
        <f>G91+G95+G107</f>
        <v>10239030.640000001</v>
      </c>
      <c r="H90" s="331">
        <f>H91+H95+H107</f>
        <v>7861606.2400000002</v>
      </c>
      <c r="I90" s="249">
        <f t="shared" si="4"/>
        <v>76.78076681680875</v>
      </c>
    </row>
    <row r="91" spans="1:14" s="44" customFormat="1" ht="17.399999999999999" thickBot="1" x14ac:dyDescent="0.35">
      <c r="A91" s="45" t="s">
        <v>263</v>
      </c>
      <c r="B91" s="64">
        <v>917</v>
      </c>
      <c r="C91" s="65" t="s">
        <v>303</v>
      </c>
      <c r="D91" s="65" t="s">
        <v>298</v>
      </c>
      <c r="E91" s="65"/>
      <c r="F91" s="66">
        <v>244</v>
      </c>
      <c r="G91" s="323">
        <f>G92+G94</f>
        <v>3631450</v>
      </c>
      <c r="H91" s="323">
        <f>H92+H94</f>
        <v>1845564.9700000002</v>
      </c>
      <c r="I91" s="247">
        <f t="shared" si="4"/>
        <v>50.821709509975356</v>
      </c>
      <c r="J91" s="39"/>
      <c r="K91" s="40"/>
      <c r="L91" s="40"/>
      <c r="M91" s="40"/>
      <c r="N91" s="40"/>
    </row>
    <row r="92" spans="1:14" ht="34.200000000000003" thickBot="1" x14ac:dyDescent="0.35">
      <c r="A92" s="43" t="s">
        <v>264</v>
      </c>
      <c r="B92" s="67">
        <v>917</v>
      </c>
      <c r="C92" s="68" t="s">
        <v>303</v>
      </c>
      <c r="D92" s="68" t="s">
        <v>298</v>
      </c>
      <c r="E92" s="70">
        <v>7950500000</v>
      </c>
      <c r="F92" s="69">
        <v>244</v>
      </c>
      <c r="G92" s="322">
        <v>2180000</v>
      </c>
      <c r="H92" s="324">
        <v>815189.05</v>
      </c>
      <c r="I92" s="247">
        <f t="shared" si="4"/>
        <v>37.393993119266057</v>
      </c>
      <c r="J92" s="39"/>
      <c r="K92" s="40"/>
      <c r="L92" s="40"/>
      <c r="M92" s="40"/>
      <c r="N92" s="40"/>
    </row>
    <row r="93" spans="1:14" s="44" customFormat="1" ht="34.200000000000003" thickBot="1" x14ac:dyDescent="0.35">
      <c r="A93" s="43" t="s">
        <v>267</v>
      </c>
      <c r="B93" s="67">
        <v>917</v>
      </c>
      <c r="C93" s="68" t="s">
        <v>303</v>
      </c>
      <c r="D93" s="68" t="s">
        <v>298</v>
      </c>
      <c r="E93" s="70">
        <v>7950900000</v>
      </c>
      <c r="F93" s="66"/>
      <c r="G93" s="320">
        <f>G94</f>
        <v>1451450</v>
      </c>
      <c r="H93" s="320">
        <f>H94</f>
        <v>1030375.92</v>
      </c>
      <c r="I93" s="247">
        <f t="shared" si="4"/>
        <v>70.989418857005077</v>
      </c>
      <c r="J93" s="39"/>
      <c r="K93" s="40"/>
      <c r="L93" s="40"/>
      <c r="M93" s="40"/>
      <c r="N93" s="40"/>
    </row>
    <row r="94" spans="1:14" s="44" customFormat="1" ht="34.200000000000003" thickBot="1" x14ac:dyDescent="0.35">
      <c r="A94" s="43" t="s">
        <v>235</v>
      </c>
      <c r="B94" s="67">
        <v>917</v>
      </c>
      <c r="C94" s="68" t="s">
        <v>303</v>
      </c>
      <c r="D94" s="68" t="s">
        <v>298</v>
      </c>
      <c r="E94" s="70">
        <v>7950900000</v>
      </c>
      <c r="F94" s="69">
        <v>244</v>
      </c>
      <c r="G94" s="321">
        <v>1451450</v>
      </c>
      <c r="H94" s="321">
        <v>1030375.92</v>
      </c>
      <c r="I94" s="252">
        <f t="shared" si="4"/>
        <v>70.989418857005077</v>
      </c>
      <c r="J94" s="39"/>
      <c r="K94" s="40"/>
      <c r="L94" s="40"/>
      <c r="M94" s="40"/>
      <c r="N94" s="40"/>
    </row>
    <row r="95" spans="1:14" s="44" customFormat="1" ht="17.399999999999999" thickBot="1" x14ac:dyDescent="0.35">
      <c r="A95" s="45" t="s">
        <v>265</v>
      </c>
      <c r="B95" s="64">
        <v>917</v>
      </c>
      <c r="C95" s="65" t="s">
        <v>303</v>
      </c>
      <c r="D95" s="65" t="s">
        <v>299</v>
      </c>
      <c r="E95" s="65"/>
      <c r="F95" s="353">
        <v>244</v>
      </c>
      <c r="G95" s="323">
        <f>G96+G99+G101+G103+G105</f>
        <v>6572580.6400000006</v>
      </c>
      <c r="H95" s="323">
        <f>H96+H99+H101+H103+H105</f>
        <v>5982621.7699999996</v>
      </c>
      <c r="I95" s="247">
        <f t="shared" si="4"/>
        <v>91.023938657981972</v>
      </c>
      <c r="J95" s="39"/>
      <c r="K95" s="40"/>
      <c r="L95" s="40"/>
      <c r="M95" s="40"/>
      <c r="N95" s="40"/>
    </row>
    <row r="96" spans="1:14" ht="16.5" customHeight="1" thickBot="1" x14ac:dyDescent="0.35">
      <c r="A96" s="43" t="s">
        <v>266</v>
      </c>
      <c r="B96" s="67">
        <v>917</v>
      </c>
      <c r="C96" s="68" t="s">
        <v>303</v>
      </c>
      <c r="D96" s="68" t="s">
        <v>299</v>
      </c>
      <c r="E96" s="236">
        <v>6000100000</v>
      </c>
      <c r="F96" s="237"/>
      <c r="G96" s="322">
        <f>G97+G98</f>
        <v>1215300</v>
      </c>
      <c r="H96" s="322">
        <f>H97+H98</f>
        <v>866939.36</v>
      </c>
      <c r="I96" s="247">
        <f t="shared" si="4"/>
        <v>71.335420060890314</v>
      </c>
      <c r="J96" s="39"/>
      <c r="K96" s="40"/>
      <c r="L96" s="40"/>
      <c r="M96" s="40"/>
      <c r="N96" s="40"/>
    </row>
    <row r="97" spans="1:14" ht="34.200000000000003" thickBot="1" x14ac:dyDescent="0.35">
      <c r="A97" s="43" t="s">
        <v>235</v>
      </c>
      <c r="B97" s="67">
        <v>917</v>
      </c>
      <c r="C97" s="68" t="s">
        <v>303</v>
      </c>
      <c r="D97" s="68" t="s">
        <v>299</v>
      </c>
      <c r="E97" s="236">
        <v>6000100000</v>
      </c>
      <c r="F97" s="237">
        <v>244</v>
      </c>
      <c r="G97" s="322">
        <v>190000</v>
      </c>
      <c r="H97" s="321">
        <v>109570.53</v>
      </c>
      <c r="I97" s="247">
        <f t="shared" si="4"/>
        <v>57.668699999999994</v>
      </c>
      <c r="J97" s="39"/>
      <c r="K97" s="40"/>
      <c r="L97" s="40"/>
      <c r="M97" s="40"/>
      <c r="N97" s="40"/>
    </row>
    <row r="98" spans="1:14" ht="32.25" customHeight="1" thickBot="1" x14ac:dyDescent="0.35">
      <c r="A98" s="43" t="s">
        <v>237</v>
      </c>
      <c r="B98" s="67">
        <v>917</v>
      </c>
      <c r="C98" s="68" t="s">
        <v>303</v>
      </c>
      <c r="D98" s="68" t="s">
        <v>299</v>
      </c>
      <c r="E98" s="236">
        <v>6000100000</v>
      </c>
      <c r="F98" s="237">
        <v>247</v>
      </c>
      <c r="G98" s="322">
        <v>1025300</v>
      </c>
      <c r="H98" s="324">
        <v>757368.83</v>
      </c>
      <c r="I98" s="247">
        <f t="shared" si="4"/>
        <v>73.868022042329073</v>
      </c>
      <c r="J98" s="39"/>
      <c r="K98" s="40"/>
      <c r="L98" s="40"/>
      <c r="M98" s="40"/>
      <c r="N98" s="40"/>
    </row>
    <row r="99" spans="1:14" ht="17.399999999999999" thickBot="1" x14ac:dyDescent="0.35">
      <c r="A99" s="43" t="s">
        <v>268</v>
      </c>
      <c r="B99" s="67">
        <v>917</v>
      </c>
      <c r="C99" s="68" t="s">
        <v>303</v>
      </c>
      <c r="D99" s="68" t="s">
        <v>299</v>
      </c>
      <c r="E99" s="236">
        <v>6000500000</v>
      </c>
      <c r="F99" s="237"/>
      <c r="G99" s="322">
        <f>G100</f>
        <v>774680.64</v>
      </c>
      <c r="H99" s="321">
        <f>H100</f>
        <v>563704.61</v>
      </c>
      <c r="I99" s="247">
        <f>H99/G99*100</f>
        <v>72.766063961531287</v>
      </c>
      <c r="J99" s="39"/>
      <c r="K99" s="40"/>
      <c r="L99" s="40"/>
      <c r="M99" s="40"/>
      <c r="N99" s="40"/>
    </row>
    <row r="100" spans="1:14" ht="34.200000000000003" thickBot="1" x14ac:dyDescent="0.35">
      <c r="A100" s="43" t="s">
        <v>235</v>
      </c>
      <c r="B100" s="67">
        <v>917</v>
      </c>
      <c r="C100" s="68" t="s">
        <v>303</v>
      </c>
      <c r="D100" s="68" t="s">
        <v>299</v>
      </c>
      <c r="E100" s="236">
        <v>6000500000</v>
      </c>
      <c r="F100" s="69">
        <v>244</v>
      </c>
      <c r="G100" s="321">
        <v>774680.64</v>
      </c>
      <c r="H100" s="324">
        <v>563704.61</v>
      </c>
      <c r="I100" s="247">
        <f>H100/G100*100</f>
        <v>72.766063961531287</v>
      </c>
      <c r="J100" s="39"/>
      <c r="K100" s="40"/>
      <c r="L100" s="40"/>
      <c r="M100" s="40"/>
      <c r="N100" s="40"/>
    </row>
    <row r="101" spans="1:14" s="44" customFormat="1" ht="17.399999999999999" thickBot="1" x14ac:dyDescent="0.35">
      <c r="A101" s="43" t="s">
        <v>269</v>
      </c>
      <c r="B101" s="67">
        <v>917</v>
      </c>
      <c r="C101" s="68" t="s">
        <v>303</v>
      </c>
      <c r="D101" s="68" t="s">
        <v>299</v>
      </c>
      <c r="E101" s="236" t="s">
        <v>270</v>
      </c>
      <c r="F101" s="66"/>
      <c r="G101" s="321">
        <f>G102</f>
        <v>3887600</v>
      </c>
      <c r="H101" s="324">
        <f>H102</f>
        <v>3887600</v>
      </c>
      <c r="I101" s="252">
        <f>H101/G101*100</f>
        <v>100</v>
      </c>
      <c r="J101" s="39"/>
      <c r="K101" s="40"/>
      <c r="L101" s="40"/>
      <c r="M101" s="40"/>
      <c r="N101" s="40"/>
    </row>
    <row r="102" spans="1:14" s="52" customFormat="1" ht="34.200000000000003" thickBot="1" x14ac:dyDescent="0.35">
      <c r="A102" s="43" t="s">
        <v>235</v>
      </c>
      <c r="B102" s="67">
        <v>917</v>
      </c>
      <c r="C102" s="68" t="s">
        <v>303</v>
      </c>
      <c r="D102" s="68" t="s">
        <v>299</v>
      </c>
      <c r="E102" s="70" t="s">
        <v>270</v>
      </c>
      <c r="F102" s="78"/>
      <c r="G102" s="321">
        <v>3887600</v>
      </c>
      <c r="H102" s="324">
        <v>3887600</v>
      </c>
      <c r="I102" s="252">
        <f>H102/G102*100</f>
        <v>100</v>
      </c>
      <c r="J102" s="88"/>
      <c r="K102" s="89"/>
      <c r="L102" s="89"/>
      <c r="M102" s="89"/>
      <c r="N102" s="89"/>
    </row>
    <row r="103" spans="1:14" ht="34.200000000000003" thickBot="1" x14ac:dyDescent="0.35">
      <c r="A103" s="43" t="s">
        <v>454</v>
      </c>
      <c r="B103" s="67">
        <v>917</v>
      </c>
      <c r="C103" s="68" t="s">
        <v>303</v>
      </c>
      <c r="D103" s="68" t="s">
        <v>299</v>
      </c>
      <c r="E103" s="236">
        <v>7950200000</v>
      </c>
      <c r="F103" s="237"/>
      <c r="G103" s="322">
        <f>G104</f>
        <v>5000</v>
      </c>
      <c r="H103" s="321">
        <f>H104</f>
        <v>5000</v>
      </c>
      <c r="I103" s="356">
        <f t="shared" si="4"/>
        <v>100</v>
      </c>
      <c r="J103" s="39"/>
      <c r="K103" s="40"/>
      <c r="L103" s="40"/>
      <c r="M103" s="40"/>
      <c r="N103" s="40"/>
    </row>
    <row r="104" spans="1:14" ht="34.200000000000003" thickBot="1" x14ac:dyDescent="0.35">
      <c r="A104" s="43" t="s">
        <v>235</v>
      </c>
      <c r="B104" s="67">
        <v>917</v>
      </c>
      <c r="C104" s="68" t="s">
        <v>303</v>
      </c>
      <c r="D104" s="68" t="s">
        <v>299</v>
      </c>
      <c r="E104" s="236">
        <v>7950200000</v>
      </c>
      <c r="F104" s="237">
        <v>244</v>
      </c>
      <c r="G104" s="322">
        <v>5000</v>
      </c>
      <c r="H104" s="324">
        <v>5000</v>
      </c>
      <c r="I104" s="356">
        <f t="shared" si="4"/>
        <v>100</v>
      </c>
      <c r="J104" s="39"/>
      <c r="K104" s="40"/>
      <c r="L104" s="40"/>
      <c r="M104" s="40"/>
      <c r="N104" s="40"/>
    </row>
    <row r="105" spans="1:14" ht="34.200000000000003" thickBot="1" x14ac:dyDescent="0.35">
      <c r="A105" s="43" t="s">
        <v>330</v>
      </c>
      <c r="B105" s="67">
        <v>917</v>
      </c>
      <c r="C105" s="68" t="s">
        <v>303</v>
      </c>
      <c r="D105" s="68" t="s">
        <v>299</v>
      </c>
      <c r="E105" s="236">
        <v>7950900000</v>
      </c>
      <c r="F105" s="237"/>
      <c r="G105" s="322">
        <f>G106</f>
        <v>690000</v>
      </c>
      <c r="H105" s="321">
        <f>H106</f>
        <v>659377.80000000005</v>
      </c>
      <c r="I105" s="356">
        <f t="shared" si="4"/>
        <v>95.561999999999998</v>
      </c>
      <c r="J105" s="39"/>
      <c r="K105" s="40"/>
      <c r="L105" s="40"/>
      <c r="M105" s="40"/>
      <c r="N105" s="40"/>
    </row>
    <row r="106" spans="1:14" ht="32.25" customHeight="1" thickBot="1" x14ac:dyDescent="0.35">
      <c r="A106" s="43" t="s">
        <v>235</v>
      </c>
      <c r="B106" s="67">
        <v>917</v>
      </c>
      <c r="C106" s="68" t="s">
        <v>303</v>
      </c>
      <c r="D106" s="68" t="s">
        <v>299</v>
      </c>
      <c r="E106" s="236">
        <v>7950900000</v>
      </c>
      <c r="F106" s="237">
        <v>244</v>
      </c>
      <c r="G106" s="322">
        <v>690000</v>
      </c>
      <c r="H106" s="324">
        <v>659377.80000000005</v>
      </c>
      <c r="I106" s="356">
        <f t="shared" si="4"/>
        <v>95.561999999999998</v>
      </c>
      <c r="J106" s="39"/>
      <c r="K106" s="40"/>
      <c r="L106" s="40"/>
      <c r="M106" s="40"/>
      <c r="N106" s="40"/>
    </row>
    <row r="107" spans="1:14" s="44" customFormat="1" ht="17.399999999999999" thickBot="1" x14ac:dyDescent="0.35">
      <c r="A107" s="45" t="s">
        <v>271</v>
      </c>
      <c r="B107" s="64">
        <v>917</v>
      </c>
      <c r="C107" s="65" t="s">
        <v>303</v>
      </c>
      <c r="D107" s="65" t="s">
        <v>303</v>
      </c>
      <c r="E107" s="79"/>
      <c r="F107" s="66"/>
      <c r="G107" s="355">
        <f>G108</f>
        <v>35000</v>
      </c>
      <c r="H107" s="355">
        <f>H108</f>
        <v>33419.5</v>
      </c>
      <c r="I107" s="249">
        <f t="shared" si="4"/>
        <v>95.484285714285704</v>
      </c>
      <c r="J107" s="39"/>
      <c r="K107" s="40"/>
      <c r="L107" s="40"/>
      <c r="M107" s="40"/>
      <c r="N107" s="40"/>
    </row>
    <row r="108" spans="1:14" s="231" customFormat="1" ht="17.399999999999999" thickBot="1" x14ac:dyDescent="0.35">
      <c r="A108" s="43" t="s">
        <v>272</v>
      </c>
      <c r="B108" s="67">
        <v>917</v>
      </c>
      <c r="C108" s="68" t="s">
        <v>303</v>
      </c>
      <c r="D108" s="68" t="s">
        <v>303</v>
      </c>
      <c r="E108" s="70">
        <v>3500200000</v>
      </c>
      <c r="F108" s="230"/>
      <c r="G108" s="331">
        <f>G109</f>
        <v>35000</v>
      </c>
      <c r="H108" s="331">
        <f>H109</f>
        <v>33419.5</v>
      </c>
      <c r="I108" s="354">
        <f t="shared" si="4"/>
        <v>95.484285714285704</v>
      </c>
    </row>
    <row r="109" spans="1:14" s="231" customFormat="1" ht="34.200000000000003" thickBot="1" x14ac:dyDescent="0.35">
      <c r="A109" s="43" t="s">
        <v>235</v>
      </c>
      <c r="B109" s="67">
        <v>917</v>
      </c>
      <c r="C109" s="68" t="s">
        <v>303</v>
      </c>
      <c r="D109" s="68" t="s">
        <v>303</v>
      </c>
      <c r="E109" s="70">
        <v>3500200000</v>
      </c>
      <c r="F109" s="233" t="s">
        <v>447</v>
      </c>
      <c r="G109" s="331">
        <v>35000</v>
      </c>
      <c r="H109" s="331">
        <v>33419.5</v>
      </c>
      <c r="I109" s="249">
        <f t="shared" si="4"/>
        <v>95.484285714285704</v>
      </c>
    </row>
    <row r="110" spans="1:14" ht="33" customHeight="1" thickBot="1" x14ac:dyDescent="0.35">
      <c r="A110" s="60" t="s">
        <v>273</v>
      </c>
      <c r="B110" s="61">
        <v>917</v>
      </c>
      <c r="C110" s="62" t="s">
        <v>314</v>
      </c>
      <c r="D110" s="62"/>
      <c r="E110" s="62"/>
      <c r="F110" s="69"/>
      <c r="G110" s="321">
        <f t="shared" ref="G110:H110" si="5">G111</f>
        <v>27200</v>
      </c>
      <c r="H110" s="321">
        <f t="shared" si="5"/>
        <v>27126</v>
      </c>
      <c r="I110" s="247">
        <f t="shared" si="4"/>
        <v>99.727941176470594</v>
      </c>
      <c r="J110" s="39"/>
      <c r="K110" s="40"/>
      <c r="L110" s="40"/>
      <c r="M110" s="40"/>
      <c r="N110" s="40"/>
    </row>
    <row r="111" spans="1:14" ht="17.399999999999999" thickBot="1" x14ac:dyDescent="0.35">
      <c r="A111" s="72" t="s">
        <v>274</v>
      </c>
      <c r="B111" s="67">
        <v>917</v>
      </c>
      <c r="C111" s="68" t="s">
        <v>314</v>
      </c>
      <c r="D111" s="68" t="s">
        <v>314</v>
      </c>
      <c r="E111" s="68"/>
      <c r="F111" s="69"/>
      <c r="G111" s="321">
        <f>G112</f>
        <v>27200</v>
      </c>
      <c r="H111" s="324">
        <f>H112</f>
        <v>27126</v>
      </c>
      <c r="I111" s="247">
        <f t="shared" si="4"/>
        <v>99.727941176470594</v>
      </c>
      <c r="J111" s="39"/>
      <c r="K111" s="40"/>
      <c r="L111" s="40"/>
      <c r="M111" s="40"/>
      <c r="N111" s="40"/>
    </row>
    <row r="112" spans="1:14" ht="39" customHeight="1" thickBot="1" x14ac:dyDescent="0.35">
      <c r="A112" s="72" t="s">
        <v>276</v>
      </c>
      <c r="B112" s="67">
        <v>917</v>
      </c>
      <c r="C112" s="68" t="s">
        <v>314</v>
      </c>
      <c r="D112" s="68" t="s">
        <v>314</v>
      </c>
      <c r="E112" s="68"/>
      <c r="F112" s="69"/>
      <c r="G112" s="321">
        <f>G113</f>
        <v>27200</v>
      </c>
      <c r="H112" s="324">
        <f>H113</f>
        <v>27126</v>
      </c>
      <c r="I112" s="247">
        <f t="shared" si="4"/>
        <v>99.727941176470594</v>
      </c>
      <c r="J112" s="39"/>
      <c r="K112" s="40"/>
      <c r="L112" s="40"/>
      <c r="M112" s="40"/>
      <c r="N112" s="40"/>
    </row>
    <row r="113" spans="1:14" s="48" customFormat="1" ht="34.200000000000003" thickBot="1" x14ac:dyDescent="0.35">
      <c r="A113" s="72" t="s">
        <v>275</v>
      </c>
      <c r="B113" s="67">
        <v>917</v>
      </c>
      <c r="C113" s="68" t="s">
        <v>314</v>
      </c>
      <c r="D113" s="68" t="s">
        <v>314</v>
      </c>
      <c r="E113" s="68">
        <v>7950700000</v>
      </c>
      <c r="F113" s="63"/>
      <c r="G113" s="319">
        <f t="shared" ref="G113:H115" si="6">G114</f>
        <v>27200</v>
      </c>
      <c r="H113" s="319">
        <f t="shared" si="6"/>
        <v>27126</v>
      </c>
      <c r="I113" s="247">
        <f t="shared" si="4"/>
        <v>99.727941176470594</v>
      </c>
      <c r="J113" s="46"/>
      <c r="K113" s="47"/>
      <c r="L113" s="47"/>
      <c r="M113" s="47"/>
      <c r="N113" s="47"/>
    </row>
    <row r="114" spans="1:14" ht="34.200000000000003" thickBot="1" x14ac:dyDescent="0.35">
      <c r="A114" s="43" t="s">
        <v>235</v>
      </c>
      <c r="B114" s="67">
        <v>917</v>
      </c>
      <c r="C114" s="68" t="s">
        <v>314</v>
      </c>
      <c r="D114" s="68" t="s">
        <v>314</v>
      </c>
      <c r="E114" s="68">
        <v>7950700000</v>
      </c>
      <c r="F114" s="69">
        <v>244</v>
      </c>
      <c r="G114" s="338">
        <v>27200</v>
      </c>
      <c r="H114" s="338">
        <v>27126</v>
      </c>
      <c r="I114" s="247">
        <f t="shared" si="4"/>
        <v>99.727941176470594</v>
      </c>
      <c r="J114" s="39"/>
      <c r="K114" s="40"/>
      <c r="L114" s="40"/>
      <c r="M114" s="40"/>
      <c r="N114" s="40"/>
    </row>
    <row r="115" spans="1:14" ht="17.399999999999999" thickBot="1" x14ac:dyDescent="0.35">
      <c r="A115" s="60" t="s">
        <v>277</v>
      </c>
      <c r="B115" s="61">
        <v>917</v>
      </c>
      <c r="C115" s="62" t="s">
        <v>310</v>
      </c>
      <c r="D115" s="62"/>
      <c r="E115" s="62"/>
      <c r="F115" s="69"/>
      <c r="G115" s="339">
        <f t="shared" si="6"/>
        <v>513000</v>
      </c>
      <c r="H115" s="321">
        <f t="shared" si="6"/>
        <v>436026</v>
      </c>
      <c r="I115" s="247">
        <f t="shared" si="4"/>
        <v>84.995321637426898</v>
      </c>
      <c r="J115" s="39"/>
      <c r="K115" s="40"/>
      <c r="L115" s="40"/>
      <c r="M115" s="40"/>
      <c r="N115" s="40"/>
    </row>
    <row r="116" spans="1:14" ht="17.399999999999999" thickBot="1" x14ac:dyDescent="0.35">
      <c r="A116" s="72" t="s">
        <v>278</v>
      </c>
      <c r="B116" s="67">
        <v>917</v>
      </c>
      <c r="C116" s="68" t="s">
        <v>310</v>
      </c>
      <c r="D116" s="68" t="s">
        <v>297</v>
      </c>
      <c r="E116" s="68"/>
      <c r="F116" s="69"/>
      <c r="G116" s="321">
        <f>G117</f>
        <v>513000</v>
      </c>
      <c r="H116" s="321">
        <f>H117</f>
        <v>436026</v>
      </c>
      <c r="I116" s="247">
        <f t="shared" si="4"/>
        <v>84.995321637426898</v>
      </c>
      <c r="J116" s="39"/>
      <c r="K116" s="40"/>
      <c r="L116" s="40"/>
      <c r="M116" s="40"/>
      <c r="N116" s="40"/>
    </row>
    <row r="117" spans="1:14" s="48" customFormat="1" ht="38.4" customHeight="1" thickBot="1" x14ac:dyDescent="0.35">
      <c r="A117" s="72" t="s">
        <v>508</v>
      </c>
      <c r="B117" s="67">
        <v>917</v>
      </c>
      <c r="C117" s="68" t="s">
        <v>310</v>
      </c>
      <c r="D117" s="68" t="s">
        <v>297</v>
      </c>
      <c r="E117" s="68">
        <v>7951000000</v>
      </c>
      <c r="F117" s="69"/>
      <c r="G117" s="321">
        <f>G118</f>
        <v>513000</v>
      </c>
      <c r="H117" s="321">
        <f>H118</f>
        <v>436026</v>
      </c>
      <c r="I117" s="356">
        <f t="shared" si="4"/>
        <v>84.995321637426898</v>
      </c>
      <c r="J117" s="46"/>
      <c r="K117" s="47"/>
      <c r="L117" s="47"/>
      <c r="M117" s="47"/>
      <c r="N117" s="47"/>
    </row>
    <row r="118" spans="1:14" ht="34.200000000000003" thickBot="1" x14ac:dyDescent="0.35">
      <c r="A118" s="43" t="s">
        <v>235</v>
      </c>
      <c r="B118" s="67">
        <v>917</v>
      </c>
      <c r="C118" s="68" t="s">
        <v>310</v>
      </c>
      <c r="D118" s="68" t="s">
        <v>297</v>
      </c>
      <c r="E118" s="68">
        <v>7951000000</v>
      </c>
      <c r="F118" s="69">
        <v>244</v>
      </c>
      <c r="G118" s="321">
        <v>513000</v>
      </c>
      <c r="H118" s="321">
        <v>436026</v>
      </c>
      <c r="I118" s="247">
        <f t="shared" si="4"/>
        <v>84.995321637426898</v>
      </c>
      <c r="J118" s="39"/>
      <c r="K118" s="40"/>
      <c r="L118" s="40"/>
      <c r="M118" s="40"/>
      <c r="N118" s="40"/>
    </row>
    <row r="119" spans="1:14" ht="17.399999999999999" thickBot="1" x14ac:dyDescent="0.35">
      <c r="A119" s="60" t="s">
        <v>279</v>
      </c>
      <c r="B119" s="61">
        <v>917</v>
      </c>
      <c r="C119" s="62">
        <v>10</v>
      </c>
      <c r="D119" s="62"/>
      <c r="E119" s="62"/>
      <c r="F119" s="69"/>
      <c r="G119" s="321">
        <f>G120+G124</f>
        <v>688000</v>
      </c>
      <c r="H119" s="321">
        <f>H120+H124</f>
        <v>668618</v>
      </c>
      <c r="I119" s="247">
        <f t="shared" si="4"/>
        <v>97.182848837209306</v>
      </c>
      <c r="J119" s="39"/>
      <c r="K119" s="40"/>
      <c r="L119" s="40"/>
      <c r="M119" s="40"/>
      <c r="N119" s="40"/>
    </row>
    <row r="120" spans="1:14" ht="17.399999999999999" thickBot="1" x14ac:dyDescent="0.35">
      <c r="A120" s="72" t="s">
        <v>280</v>
      </c>
      <c r="B120" s="67">
        <v>917</v>
      </c>
      <c r="C120" s="68">
        <v>10</v>
      </c>
      <c r="D120" s="68" t="s">
        <v>297</v>
      </c>
      <c r="E120" s="68"/>
      <c r="F120" s="69"/>
      <c r="G120" s="339">
        <f>G121</f>
        <v>555000</v>
      </c>
      <c r="H120" s="321">
        <f t="shared" ref="H120" si="7">H121</f>
        <v>548568</v>
      </c>
      <c r="I120" s="247">
        <f t="shared" si="4"/>
        <v>98.841081081081086</v>
      </c>
      <c r="J120" s="39"/>
      <c r="K120" s="40"/>
      <c r="L120" s="40"/>
      <c r="M120" s="40"/>
      <c r="N120" s="40"/>
    </row>
    <row r="121" spans="1:14" ht="17.399999999999999" thickBot="1" x14ac:dyDescent="0.35">
      <c r="A121" s="72" t="s">
        <v>281</v>
      </c>
      <c r="B121" s="67">
        <v>917</v>
      </c>
      <c r="C121" s="68">
        <v>10</v>
      </c>
      <c r="D121" s="68" t="s">
        <v>297</v>
      </c>
      <c r="E121" s="68">
        <v>4910000000</v>
      </c>
      <c r="F121" s="69"/>
      <c r="G121" s="339">
        <v>555000</v>
      </c>
      <c r="H121" s="324">
        <v>548568</v>
      </c>
      <c r="I121" s="247">
        <f t="shared" si="4"/>
        <v>98.841081081081086</v>
      </c>
      <c r="J121" s="39"/>
      <c r="K121" s="40"/>
      <c r="L121" s="40"/>
      <c r="M121" s="40"/>
      <c r="N121" s="40"/>
    </row>
    <row r="122" spans="1:14" ht="17.399999999999999" thickBot="1" x14ac:dyDescent="0.35">
      <c r="A122" s="72" t="s">
        <v>282</v>
      </c>
      <c r="B122" s="67">
        <v>917</v>
      </c>
      <c r="C122" s="68">
        <v>10</v>
      </c>
      <c r="D122" s="68" t="s">
        <v>297</v>
      </c>
      <c r="E122" s="68">
        <v>4910100000</v>
      </c>
      <c r="F122" s="69"/>
      <c r="G122" s="321">
        <f>G123+G125</f>
        <v>573000</v>
      </c>
      <c r="H122" s="321">
        <f>H123</f>
        <v>548568</v>
      </c>
      <c r="I122" s="247">
        <f t="shared" si="4"/>
        <v>95.736125654450262</v>
      </c>
      <c r="J122" s="39"/>
      <c r="K122" s="40"/>
      <c r="L122" s="40"/>
      <c r="M122" s="40"/>
      <c r="N122" s="40"/>
    </row>
    <row r="123" spans="1:14" ht="17.399999999999999" thickBot="1" x14ac:dyDescent="0.35">
      <c r="A123" s="78" t="s">
        <v>283</v>
      </c>
      <c r="B123" s="67">
        <v>917</v>
      </c>
      <c r="C123" s="68">
        <v>10</v>
      </c>
      <c r="D123" s="68" t="s">
        <v>297</v>
      </c>
      <c r="E123" s="68">
        <v>4910100000</v>
      </c>
      <c r="F123" s="69">
        <v>312</v>
      </c>
      <c r="G123" s="321">
        <v>555000</v>
      </c>
      <c r="H123" s="324">
        <v>548568</v>
      </c>
      <c r="I123" s="247">
        <f t="shared" si="4"/>
        <v>98.841081081081086</v>
      </c>
      <c r="J123" s="39"/>
      <c r="K123" s="40"/>
      <c r="L123" s="40"/>
      <c r="M123" s="40"/>
      <c r="N123" s="40"/>
    </row>
    <row r="124" spans="1:14" ht="17.399999999999999" thickBot="1" x14ac:dyDescent="0.35">
      <c r="A124" s="43" t="s">
        <v>284</v>
      </c>
      <c r="B124" s="67">
        <v>917</v>
      </c>
      <c r="C124" s="68">
        <v>10</v>
      </c>
      <c r="D124" s="68" t="s">
        <v>302</v>
      </c>
      <c r="E124" s="70"/>
      <c r="F124" s="69"/>
      <c r="G124" s="321">
        <f>G125+G126</f>
        <v>133000</v>
      </c>
      <c r="H124" s="321">
        <f>H125+H126</f>
        <v>120050</v>
      </c>
      <c r="I124" s="247">
        <f t="shared" si="4"/>
        <v>90.26315789473685</v>
      </c>
      <c r="J124" s="39"/>
      <c r="K124" s="40"/>
      <c r="L124" s="40"/>
      <c r="M124" s="40"/>
      <c r="N124" s="40"/>
    </row>
    <row r="125" spans="1:14" ht="17.399999999999999" thickBot="1" x14ac:dyDescent="0.35">
      <c r="A125" s="43" t="s">
        <v>285</v>
      </c>
      <c r="B125" s="67">
        <v>917</v>
      </c>
      <c r="C125" s="68">
        <v>10</v>
      </c>
      <c r="D125" s="68" t="s">
        <v>302</v>
      </c>
      <c r="E125" s="70">
        <v>5140100000</v>
      </c>
      <c r="F125" s="69">
        <v>360</v>
      </c>
      <c r="G125" s="321">
        <v>18000</v>
      </c>
      <c r="H125" s="324">
        <v>18000</v>
      </c>
      <c r="I125" s="247">
        <f t="shared" si="4"/>
        <v>100</v>
      </c>
      <c r="J125" s="39"/>
      <c r="K125" s="40"/>
      <c r="L125" s="40"/>
      <c r="M125" s="40"/>
      <c r="N125" s="40"/>
    </row>
    <row r="126" spans="1:14" s="48" customFormat="1" ht="51" thickBot="1" x14ac:dyDescent="0.35">
      <c r="A126" s="43" t="s">
        <v>452</v>
      </c>
      <c r="B126" s="67">
        <v>917</v>
      </c>
      <c r="C126" s="68" t="s">
        <v>317</v>
      </c>
      <c r="D126" s="68" t="s">
        <v>302</v>
      </c>
      <c r="E126" s="70" t="s">
        <v>453</v>
      </c>
      <c r="F126" s="63"/>
      <c r="G126" s="319">
        <f>G127</f>
        <v>115000</v>
      </c>
      <c r="H126" s="319">
        <f>H127</f>
        <v>102050</v>
      </c>
      <c r="I126" s="247">
        <f t="shared" si="4"/>
        <v>88.739130434782609</v>
      </c>
      <c r="J126" s="46"/>
      <c r="K126" s="47"/>
      <c r="L126" s="47"/>
      <c r="M126" s="47"/>
      <c r="N126" s="47"/>
    </row>
    <row r="127" spans="1:14" ht="36" customHeight="1" thickBot="1" x14ac:dyDescent="0.35">
      <c r="A127" s="43" t="s">
        <v>235</v>
      </c>
      <c r="B127" s="67">
        <v>917</v>
      </c>
      <c r="C127" s="68">
        <v>10</v>
      </c>
      <c r="D127" s="68" t="s">
        <v>302</v>
      </c>
      <c r="E127" s="70" t="s">
        <v>453</v>
      </c>
      <c r="F127" s="69">
        <v>244</v>
      </c>
      <c r="G127" s="321">
        <v>115000</v>
      </c>
      <c r="H127" s="321">
        <v>102050</v>
      </c>
      <c r="I127" s="247">
        <f t="shared" si="4"/>
        <v>88.739130434782609</v>
      </c>
      <c r="J127" s="39"/>
      <c r="K127" s="40"/>
      <c r="L127" s="40"/>
      <c r="M127" s="40"/>
      <c r="N127" s="40"/>
    </row>
    <row r="128" spans="1:14" s="357" customFormat="1" ht="17.399999999999999" thickBot="1" x14ac:dyDescent="0.35">
      <c r="A128" s="80" t="s">
        <v>286</v>
      </c>
      <c r="B128" s="61">
        <v>917</v>
      </c>
      <c r="C128" s="62">
        <v>11</v>
      </c>
      <c r="D128" s="62" t="s">
        <v>297</v>
      </c>
      <c r="E128" s="62"/>
      <c r="F128" s="63"/>
      <c r="G128" s="319">
        <f>G129</f>
        <v>111000</v>
      </c>
      <c r="H128" s="319">
        <f>H129</f>
        <v>110574</v>
      </c>
      <c r="I128" s="247">
        <f t="shared" si="4"/>
        <v>99.616216216216216</v>
      </c>
      <c r="J128" s="46"/>
      <c r="K128" s="47"/>
      <c r="L128" s="47"/>
      <c r="M128" s="47"/>
      <c r="N128" s="47"/>
    </row>
    <row r="129" spans="1:14" s="48" customFormat="1" ht="34.200000000000003" thickBot="1" x14ac:dyDescent="0.35">
      <c r="A129" s="43" t="s">
        <v>287</v>
      </c>
      <c r="B129" s="67">
        <v>917</v>
      </c>
      <c r="C129" s="68">
        <v>11</v>
      </c>
      <c r="D129" s="68" t="s">
        <v>297</v>
      </c>
      <c r="E129" s="70">
        <v>7950600000</v>
      </c>
      <c r="F129" s="83"/>
      <c r="G129" s="319">
        <f>G130</f>
        <v>111000</v>
      </c>
      <c r="H129" s="319">
        <f>H130</f>
        <v>110574</v>
      </c>
      <c r="I129" s="247">
        <f t="shared" si="4"/>
        <v>99.616216216216216</v>
      </c>
      <c r="J129" s="46"/>
      <c r="K129" s="47"/>
      <c r="L129" s="47"/>
      <c r="M129" s="47"/>
      <c r="N129" s="47"/>
    </row>
    <row r="130" spans="1:14" ht="34.200000000000003" thickBot="1" x14ac:dyDescent="0.35">
      <c r="A130" s="43" t="s">
        <v>235</v>
      </c>
      <c r="B130" s="67">
        <v>917</v>
      </c>
      <c r="C130" s="68">
        <v>11</v>
      </c>
      <c r="D130" s="68" t="s">
        <v>297</v>
      </c>
      <c r="E130" s="70">
        <v>7950600000</v>
      </c>
      <c r="F130" s="69">
        <v>244</v>
      </c>
      <c r="G130" s="321">
        <v>111000</v>
      </c>
      <c r="H130" s="334">
        <v>110574</v>
      </c>
      <c r="I130" s="247">
        <f t="shared" si="4"/>
        <v>99.616216216216216</v>
      </c>
      <c r="J130" s="39"/>
      <c r="K130" s="40"/>
      <c r="L130" s="40"/>
      <c r="M130" s="40"/>
      <c r="N130" s="40"/>
    </row>
    <row r="131" spans="1:14" s="48" customFormat="1" ht="17.399999999999999" thickBot="1" x14ac:dyDescent="0.35">
      <c r="A131" s="60" t="s">
        <v>288</v>
      </c>
      <c r="B131" s="81">
        <v>917</v>
      </c>
      <c r="C131" s="62">
        <v>13</v>
      </c>
      <c r="D131" s="82"/>
      <c r="E131" s="82"/>
      <c r="F131" s="63"/>
      <c r="G131" s="319">
        <f>G132</f>
        <v>1000</v>
      </c>
      <c r="H131" s="319">
        <f>H132</f>
        <v>0</v>
      </c>
      <c r="I131" s="247">
        <f t="shared" si="4"/>
        <v>0</v>
      </c>
      <c r="J131" s="46"/>
      <c r="K131" s="47"/>
      <c r="L131" s="47"/>
      <c r="M131" s="47"/>
      <c r="N131" s="47"/>
    </row>
    <row r="132" spans="1:14" ht="17.399999999999999" thickBot="1" x14ac:dyDescent="0.35">
      <c r="A132" s="43" t="s">
        <v>289</v>
      </c>
      <c r="B132" s="67">
        <v>917</v>
      </c>
      <c r="C132" s="68">
        <v>13</v>
      </c>
      <c r="D132" s="68" t="s">
        <v>297</v>
      </c>
      <c r="E132" s="68">
        <v>650300000</v>
      </c>
      <c r="F132" s="69">
        <v>730</v>
      </c>
      <c r="G132" s="321">
        <v>1000</v>
      </c>
      <c r="H132" s="324">
        <v>0</v>
      </c>
      <c r="I132" s="247">
        <f t="shared" si="4"/>
        <v>0</v>
      </c>
      <c r="J132" s="39"/>
      <c r="K132" s="40"/>
      <c r="L132" s="40"/>
      <c r="M132" s="40"/>
      <c r="N132" s="40"/>
    </row>
    <row r="133" spans="1:14" s="357" customFormat="1" ht="17.399999999999999" thickBot="1" x14ac:dyDescent="0.35">
      <c r="A133" s="60" t="s">
        <v>290</v>
      </c>
      <c r="B133" s="61">
        <v>917</v>
      </c>
      <c r="C133" s="62">
        <v>14</v>
      </c>
      <c r="D133" s="62"/>
      <c r="E133" s="62"/>
      <c r="F133" s="63"/>
      <c r="G133" s="319">
        <f>G134</f>
        <v>306950.86</v>
      </c>
      <c r="H133" s="319">
        <f t="shared" ref="H133" si="8">H134</f>
        <v>306950.86</v>
      </c>
      <c r="I133" s="247">
        <f t="shared" si="4"/>
        <v>100</v>
      </c>
      <c r="J133" s="53"/>
      <c r="K133" s="54"/>
      <c r="L133" s="54"/>
      <c r="M133" s="54"/>
      <c r="N133" s="54"/>
    </row>
    <row r="134" spans="1:14" ht="17.399999999999999" thickBot="1" x14ac:dyDescent="0.35">
      <c r="A134" s="72" t="s">
        <v>291</v>
      </c>
      <c r="B134" s="84">
        <v>917</v>
      </c>
      <c r="C134" s="70">
        <v>14</v>
      </c>
      <c r="D134" s="70" t="s">
        <v>299</v>
      </c>
      <c r="E134" s="85">
        <v>5210600000</v>
      </c>
      <c r="F134" s="69">
        <v>540</v>
      </c>
      <c r="G134" s="321">
        <v>306950.86</v>
      </c>
      <c r="H134" s="324">
        <v>306950.86</v>
      </c>
      <c r="I134" s="247">
        <f t="shared" si="4"/>
        <v>100</v>
      </c>
    </row>
    <row r="135" spans="1:14" s="238" customFormat="1" ht="17.399999999999999" thickBot="1" x14ac:dyDescent="0.35">
      <c r="A135" s="86" t="s">
        <v>292</v>
      </c>
      <c r="B135" s="61">
        <v>917</v>
      </c>
      <c r="C135" s="86"/>
      <c r="D135" s="86"/>
      <c r="E135" s="87"/>
      <c r="F135" s="86"/>
      <c r="G135" s="319">
        <f>G9+G49+G58+G68+G90+G110+G115+G119+G128+G131+G133</f>
        <v>95994666.569999993</v>
      </c>
      <c r="H135" s="319">
        <f>H9+H49+H58+H68+H90+H110+H115+H119+H128+H131+H133</f>
        <v>89533979.629999995</v>
      </c>
      <c r="I135" s="247">
        <f t="shared" si="4"/>
        <v>93.26974386093751</v>
      </c>
    </row>
    <row r="136" spans="1:14" s="238" customFormat="1" ht="16.8" x14ac:dyDescent="0.3">
      <c r="A136" s="42"/>
      <c r="B136" s="41"/>
      <c r="C136" s="417"/>
      <c r="D136" s="417"/>
      <c r="E136" s="417"/>
      <c r="F136" s="417"/>
      <c r="G136" s="417"/>
      <c r="H136" s="33"/>
      <c r="I136" s="246"/>
    </row>
    <row r="137" spans="1:14" s="238" customFormat="1" ht="16.8" x14ac:dyDescent="0.3">
      <c r="A137" s="240"/>
      <c r="B137" s="241"/>
      <c r="C137" s="416"/>
      <c r="D137" s="416"/>
      <c r="E137" s="416"/>
      <c r="F137" s="416"/>
      <c r="G137" s="416"/>
      <c r="H137" s="242"/>
      <c r="I137" s="242"/>
    </row>
    <row r="138" spans="1:14" s="238" customFormat="1" x14ac:dyDescent="0.3">
      <c r="H138" s="243"/>
      <c r="I138" s="242"/>
    </row>
    <row r="139" spans="1:14" s="238" customFormat="1" x14ac:dyDescent="0.3">
      <c r="G139" s="239">
        <f>F137-G135</f>
        <v>-95994666.569999993</v>
      </c>
      <c r="H139" s="242"/>
      <c r="I139" s="242"/>
    </row>
    <row r="140" spans="1:14" s="238" customFormat="1" x14ac:dyDescent="0.3">
      <c r="H140" s="242">
        <v>52994.1</v>
      </c>
      <c r="I140" s="242"/>
    </row>
    <row r="141" spans="1:14" s="238" customFormat="1" x14ac:dyDescent="0.3">
      <c r="H141" s="242"/>
      <c r="I141" s="242"/>
    </row>
    <row r="142" spans="1:14" s="238" customFormat="1" x14ac:dyDescent="0.3">
      <c r="H142" s="244">
        <f>H140-H135</f>
        <v>-89480985.530000001</v>
      </c>
      <c r="I142" s="242"/>
    </row>
    <row r="143" spans="1:14" s="238" customFormat="1" x14ac:dyDescent="0.3">
      <c r="H143" s="242"/>
      <c r="I143" s="242"/>
    </row>
    <row r="144" spans="1:14" s="238" customFormat="1" x14ac:dyDescent="0.3">
      <c r="H144" s="242"/>
      <c r="I144" s="242"/>
    </row>
    <row r="145" spans="1:9" x14ac:dyDescent="0.3">
      <c r="A145" s="238"/>
      <c r="B145" s="238"/>
      <c r="C145" s="238"/>
      <c r="D145" s="238"/>
      <c r="E145" s="238"/>
      <c r="F145" s="238"/>
      <c r="G145" s="238"/>
      <c r="H145" s="242"/>
      <c r="I145" s="242"/>
    </row>
    <row r="146" spans="1:9" x14ac:dyDescent="0.3">
      <c r="A146" s="238"/>
      <c r="B146" s="238"/>
      <c r="C146" s="238"/>
      <c r="D146" s="238"/>
      <c r="E146" s="238"/>
      <c r="F146" s="238"/>
      <c r="G146" s="238"/>
      <c r="H146" s="242"/>
      <c r="I146" s="242"/>
    </row>
  </sheetData>
  <mergeCells count="10">
    <mergeCell ref="A6:I6"/>
    <mergeCell ref="C137:E137"/>
    <mergeCell ref="F137:G137"/>
    <mergeCell ref="C136:E136"/>
    <mergeCell ref="F136:G136"/>
    <mergeCell ref="G1:I1"/>
    <mergeCell ref="D2:I2"/>
    <mergeCell ref="D3:I3"/>
    <mergeCell ref="D4:I4"/>
    <mergeCell ref="A5:I5"/>
  </mergeCells>
  <pageMargins left="0.25" right="0.25" top="0.75" bottom="0.75" header="0.3" footer="0.3"/>
  <pageSetup paperSize="9" scale="45" fitToHeight="3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N33"/>
  <sheetViews>
    <sheetView workbookViewId="0">
      <selection activeCell="H3" sqref="H3:L3"/>
    </sheetView>
  </sheetViews>
  <sheetFormatPr defaultRowHeight="14.4" x14ac:dyDescent="0.3"/>
  <cols>
    <col min="1" max="1" width="1.6640625" customWidth="1"/>
    <col min="2" max="3" width="4.5546875" customWidth="1"/>
    <col min="4" max="4" width="29.6640625" customWidth="1"/>
    <col min="5" max="5" width="30.109375" customWidth="1"/>
    <col min="6" max="6" width="2" hidden="1" customWidth="1"/>
    <col min="7" max="7" width="9.109375" hidden="1" customWidth="1"/>
    <col min="8" max="8" width="13.33203125" customWidth="1"/>
    <col min="9" max="9" width="0.21875" customWidth="1"/>
    <col min="10" max="10" width="13.109375" customWidth="1"/>
    <col min="11" max="11" width="17.109375" customWidth="1"/>
    <col min="12" max="12" width="0.33203125" customWidth="1"/>
    <col min="13" max="13" width="12.6640625" customWidth="1"/>
    <col min="14" max="14" width="15.33203125" customWidth="1"/>
    <col min="15" max="15" width="1.6640625" customWidth="1"/>
    <col min="16" max="16" width="2.109375" customWidth="1"/>
    <col min="17" max="17" width="1.6640625" customWidth="1"/>
    <col min="18" max="18" width="1.33203125" customWidth="1"/>
    <col min="19" max="19" width="2.88671875" customWidth="1"/>
  </cols>
  <sheetData>
    <row r="1" spans="2:12" x14ac:dyDescent="0.3">
      <c r="H1" s="35"/>
      <c r="I1" s="35"/>
      <c r="J1" s="20"/>
      <c r="K1" s="408"/>
      <c r="L1" s="408"/>
    </row>
    <row r="2" spans="2:12" ht="39.6" customHeight="1" x14ac:dyDescent="0.3">
      <c r="H2" s="485" t="s">
        <v>207</v>
      </c>
      <c r="I2" s="486"/>
      <c r="J2" s="486"/>
      <c r="K2" s="486"/>
      <c r="L2" s="486"/>
    </row>
    <row r="3" spans="2:12" ht="27.6" customHeight="1" x14ac:dyDescent="0.3">
      <c r="H3" s="487" t="s">
        <v>459</v>
      </c>
      <c r="I3" s="488"/>
      <c r="J3" s="488"/>
      <c r="K3" s="488"/>
      <c r="L3" s="488"/>
    </row>
    <row r="4" spans="2:12" ht="27" customHeight="1" x14ac:dyDescent="0.3">
      <c r="H4" s="412" t="s">
        <v>515</v>
      </c>
      <c r="I4" s="489"/>
      <c r="J4" s="489"/>
      <c r="K4" s="489"/>
      <c r="L4" s="489"/>
    </row>
    <row r="7" spans="2:12" x14ac:dyDescent="0.3">
      <c r="B7" s="455" t="s">
        <v>509</v>
      </c>
      <c r="C7" s="455"/>
      <c r="D7" s="455"/>
      <c r="E7" s="455"/>
      <c r="F7" s="455"/>
      <c r="G7" s="455"/>
      <c r="H7" s="455"/>
      <c r="I7" s="455"/>
      <c r="J7" s="455"/>
      <c r="K7" s="455"/>
    </row>
    <row r="8" spans="2:12" x14ac:dyDescent="0.3">
      <c r="B8" s="455"/>
      <c r="C8" s="455"/>
      <c r="D8" s="455"/>
      <c r="E8" s="455"/>
      <c r="F8" s="455"/>
      <c r="G8" s="455"/>
      <c r="H8" s="455"/>
      <c r="I8" s="455"/>
      <c r="J8" s="455"/>
      <c r="K8" s="455"/>
    </row>
    <row r="9" spans="2:12" x14ac:dyDescent="0.3">
      <c r="K9" s="90" t="s">
        <v>358</v>
      </c>
    </row>
    <row r="10" spans="2:12" x14ac:dyDescent="0.3">
      <c r="B10" s="452"/>
      <c r="C10" s="452"/>
      <c r="D10" s="452"/>
      <c r="E10" s="452"/>
      <c r="F10" s="452"/>
      <c r="G10" s="452"/>
      <c r="H10" s="452"/>
      <c r="I10" s="452"/>
      <c r="J10" s="452"/>
      <c r="K10" s="452"/>
    </row>
    <row r="11" spans="2:12" x14ac:dyDescent="0.3">
      <c r="B11" s="434" t="s">
        <v>359</v>
      </c>
      <c r="C11" s="435"/>
      <c r="D11" s="436"/>
      <c r="E11" s="440" t="s">
        <v>360</v>
      </c>
      <c r="F11" s="441"/>
      <c r="G11" s="442"/>
      <c r="H11" s="453" t="s">
        <v>361</v>
      </c>
      <c r="I11" s="454"/>
      <c r="J11" s="313" t="s">
        <v>362</v>
      </c>
      <c r="K11" s="95" t="s">
        <v>210</v>
      </c>
      <c r="L11" s="91"/>
    </row>
    <row r="12" spans="2:12" ht="50.25" customHeight="1" x14ac:dyDescent="0.3">
      <c r="B12" s="461" t="s">
        <v>365</v>
      </c>
      <c r="C12" s="461"/>
      <c r="D12" s="461"/>
      <c r="E12" s="449" t="s">
        <v>364</v>
      </c>
      <c r="F12" s="449"/>
      <c r="G12" s="449"/>
      <c r="H12" s="450">
        <v>700</v>
      </c>
      <c r="I12" s="451"/>
      <c r="J12" s="317">
        <f>H12</f>
        <v>700</v>
      </c>
      <c r="K12" s="92">
        <f>J12/H12*100</f>
        <v>100</v>
      </c>
      <c r="L12" s="96"/>
    </row>
    <row r="13" spans="2:12" ht="65.25" customHeight="1" x14ac:dyDescent="0.3">
      <c r="B13" s="461"/>
      <c r="C13" s="461"/>
      <c r="D13" s="461"/>
      <c r="E13" s="448" t="s">
        <v>363</v>
      </c>
      <c r="F13" s="448"/>
      <c r="G13" s="93"/>
      <c r="H13" s="420">
        <f>SUM(H12:H12)</f>
        <v>700</v>
      </c>
      <c r="I13" s="421"/>
      <c r="J13" s="316">
        <f>SUM(J12:J12)</f>
        <v>700</v>
      </c>
      <c r="K13" s="97">
        <f>J13/H13*100</f>
        <v>100</v>
      </c>
    </row>
    <row r="14" spans="2:12" x14ac:dyDescent="0.3">
      <c r="B14" s="460"/>
      <c r="C14" s="460"/>
      <c r="D14" s="460"/>
      <c r="E14" s="460"/>
      <c r="F14" s="460"/>
      <c r="G14" s="460"/>
      <c r="H14" s="460"/>
      <c r="I14" s="460"/>
      <c r="J14" s="460"/>
      <c r="K14" s="460"/>
    </row>
    <row r="15" spans="2:12" x14ac:dyDescent="0.3">
      <c r="B15" s="434" t="s">
        <v>359</v>
      </c>
      <c r="C15" s="435"/>
      <c r="D15" s="436"/>
      <c r="E15" s="440" t="s">
        <v>360</v>
      </c>
      <c r="F15" s="441"/>
      <c r="G15" s="442"/>
      <c r="H15" s="440" t="s">
        <v>361</v>
      </c>
      <c r="I15" s="442"/>
      <c r="J15" s="440" t="s">
        <v>362</v>
      </c>
      <c r="K15" s="446" t="s">
        <v>210</v>
      </c>
      <c r="L15" s="91"/>
    </row>
    <row r="16" spans="2:12" x14ac:dyDescent="0.3">
      <c r="B16" s="437"/>
      <c r="C16" s="438"/>
      <c r="D16" s="439"/>
      <c r="E16" s="443"/>
      <c r="F16" s="444"/>
      <c r="G16" s="445"/>
      <c r="H16" s="443"/>
      <c r="I16" s="445"/>
      <c r="J16" s="443"/>
      <c r="K16" s="447"/>
      <c r="L16" s="91"/>
    </row>
    <row r="17" spans="2:14" ht="15" customHeight="1" x14ac:dyDescent="0.3">
      <c r="B17" s="422" t="s">
        <v>366</v>
      </c>
      <c r="C17" s="423"/>
      <c r="D17" s="424"/>
      <c r="E17" s="431" t="s">
        <v>367</v>
      </c>
      <c r="F17" s="432"/>
      <c r="G17" s="433"/>
      <c r="H17" s="462">
        <v>327745.03000000003</v>
      </c>
      <c r="I17" s="463"/>
      <c r="J17" s="311">
        <v>327745.03000000003</v>
      </c>
      <c r="K17" s="92">
        <f t="shared" ref="K17:K25" si="0">J17/H17*100</f>
        <v>100</v>
      </c>
      <c r="L17" s="98"/>
    </row>
    <row r="18" spans="2:14" x14ac:dyDescent="0.3">
      <c r="B18" s="425"/>
      <c r="C18" s="426"/>
      <c r="D18" s="427"/>
      <c r="E18" s="431" t="s">
        <v>368</v>
      </c>
      <c r="F18" s="432"/>
      <c r="G18" s="433"/>
      <c r="H18" s="456">
        <v>2197.23</v>
      </c>
      <c r="I18" s="457"/>
      <c r="J18" s="312">
        <v>2197.23</v>
      </c>
      <c r="K18" s="92">
        <f t="shared" si="0"/>
        <v>100</v>
      </c>
      <c r="L18" s="91"/>
    </row>
    <row r="19" spans="2:14" x14ac:dyDescent="0.3">
      <c r="B19" s="425"/>
      <c r="C19" s="426"/>
      <c r="D19" s="427"/>
      <c r="E19" s="431" t="s">
        <v>450</v>
      </c>
      <c r="F19" s="432"/>
      <c r="G19" s="433"/>
      <c r="H19" s="456">
        <v>400</v>
      </c>
      <c r="I19" s="457"/>
      <c r="J19" s="312">
        <v>400</v>
      </c>
      <c r="K19" s="92">
        <f t="shared" si="0"/>
        <v>100</v>
      </c>
      <c r="L19" s="91"/>
    </row>
    <row r="20" spans="2:14" x14ac:dyDescent="0.3">
      <c r="B20" s="425"/>
      <c r="C20" s="426"/>
      <c r="D20" s="427"/>
      <c r="E20" s="431" t="s">
        <v>369</v>
      </c>
      <c r="F20" s="432"/>
      <c r="G20" s="433"/>
      <c r="H20" s="456">
        <v>1200</v>
      </c>
      <c r="I20" s="457"/>
      <c r="J20" s="312">
        <v>1200</v>
      </c>
      <c r="K20" s="92">
        <f t="shared" si="0"/>
        <v>100</v>
      </c>
      <c r="L20" s="91"/>
    </row>
    <row r="21" spans="2:14" x14ac:dyDescent="0.3">
      <c r="B21" s="425"/>
      <c r="C21" s="426"/>
      <c r="D21" s="427"/>
      <c r="E21" s="431" t="s">
        <v>451</v>
      </c>
      <c r="F21" s="432"/>
      <c r="G21" s="433"/>
      <c r="H21" s="456">
        <v>94657.74</v>
      </c>
      <c r="I21" s="457"/>
      <c r="J21" s="312">
        <v>94657.74</v>
      </c>
      <c r="K21" s="92">
        <f t="shared" si="0"/>
        <v>100</v>
      </c>
      <c r="L21" s="91"/>
    </row>
    <row r="22" spans="2:14" x14ac:dyDescent="0.3">
      <c r="B22" s="425"/>
      <c r="C22" s="426"/>
      <c r="D22" s="427"/>
      <c r="E22" s="431" t="s">
        <v>370</v>
      </c>
      <c r="F22" s="432"/>
      <c r="G22" s="433"/>
      <c r="H22" s="456">
        <v>2000</v>
      </c>
      <c r="I22" s="457"/>
      <c r="J22" s="312">
        <v>2000</v>
      </c>
      <c r="K22" s="92">
        <f t="shared" si="0"/>
        <v>100</v>
      </c>
      <c r="L22" s="91"/>
    </row>
    <row r="23" spans="2:14" x14ac:dyDescent="0.3">
      <c r="B23" s="425"/>
      <c r="C23" s="426"/>
      <c r="D23" s="427"/>
      <c r="E23" s="431" t="s">
        <v>371</v>
      </c>
      <c r="F23" s="432"/>
      <c r="G23" s="433"/>
      <c r="H23" s="456">
        <v>4000</v>
      </c>
      <c r="I23" s="457"/>
      <c r="J23" s="312">
        <v>4000</v>
      </c>
      <c r="K23" s="92">
        <f t="shared" si="0"/>
        <v>100</v>
      </c>
      <c r="L23" s="91"/>
    </row>
    <row r="24" spans="2:14" x14ac:dyDescent="0.3">
      <c r="B24" s="425"/>
      <c r="C24" s="426"/>
      <c r="D24" s="427"/>
      <c r="E24" s="431" t="s">
        <v>372</v>
      </c>
      <c r="F24" s="432"/>
      <c r="G24" s="433"/>
      <c r="H24" s="458">
        <v>2000</v>
      </c>
      <c r="I24" s="459"/>
      <c r="J24" s="315">
        <v>2000</v>
      </c>
      <c r="K24" s="92">
        <f t="shared" si="0"/>
        <v>100</v>
      </c>
      <c r="L24" s="91"/>
    </row>
    <row r="25" spans="2:14" x14ac:dyDescent="0.3">
      <c r="B25" s="428"/>
      <c r="C25" s="429"/>
      <c r="D25" s="430"/>
      <c r="E25" s="418" t="s">
        <v>363</v>
      </c>
      <c r="F25" s="419"/>
      <c r="G25" s="93"/>
      <c r="H25" s="420">
        <f>SUM(H17:H24)</f>
        <v>434200</v>
      </c>
      <c r="I25" s="421"/>
      <c r="J25" s="314">
        <f>SUM(J17:J24)</f>
        <v>434200</v>
      </c>
      <c r="K25" s="94">
        <f t="shared" si="0"/>
        <v>100</v>
      </c>
      <c r="L25" s="91"/>
    </row>
    <row r="28" spans="2:14" x14ac:dyDescent="0.3">
      <c r="B28" s="434" t="s">
        <v>359</v>
      </c>
      <c r="C28" s="435"/>
      <c r="D28" s="436"/>
      <c r="E28" s="440" t="s">
        <v>360</v>
      </c>
      <c r="F28" s="441"/>
      <c r="G28" s="442"/>
      <c r="H28" s="440" t="s">
        <v>361</v>
      </c>
      <c r="I28" s="442"/>
      <c r="J28" s="440" t="s">
        <v>362</v>
      </c>
      <c r="K28" s="446" t="s">
        <v>210</v>
      </c>
    </row>
    <row r="29" spans="2:14" x14ac:dyDescent="0.3">
      <c r="B29" s="437"/>
      <c r="C29" s="438"/>
      <c r="D29" s="439"/>
      <c r="E29" s="443"/>
      <c r="F29" s="444"/>
      <c r="G29" s="445"/>
      <c r="H29" s="443"/>
      <c r="I29" s="445"/>
      <c r="J29" s="443"/>
      <c r="K29" s="447"/>
      <c r="N29" s="481">
        <v>53917.05</v>
      </c>
    </row>
    <row r="30" spans="2:14" x14ac:dyDescent="0.3">
      <c r="B30" s="422" t="s">
        <v>428</v>
      </c>
      <c r="C30" s="423"/>
      <c r="D30" s="424"/>
      <c r="E30" s="431" t="s">
        <v>429</v>
      </c>
      <c r="F30" s="432"/>
      <c r="G30" s="433"/>
      <c r="H30" s="462">
        <v>53917.05</v>
      </c>
      <c r="I30" s="463"/>
      <c r="J30" s="311">
        <v>53917.05</v>
      </c>
      <c r="K30" s="92">
        <f>J30/H30*100</f>
        <v>100</v>
      </c>
      <c r="N30" s="481">
        <v>16282.95</v>
      </c>
    </row>
    <row r="31" spans="2:14" x14ac:dyDescent="0.3">
      <c r="B31" s="425"/>
      <c r="C31" s="426"/>
      <c r="D31" s="427"/>
      <c r="E31" s="431" t="s">
        <v>430</v>
      </c>
      <c r="F31" s="432"/>
      <c r="G31" s="433"/>
      <c r="H31" s="456">
        <v>16282.95</v>
      </c>
      <c r="I31" s="457"/>
      <c r="J31" s="312">
        <v>16282.95</v>
      </c>
      <c r="K31" s="92">
        <f>J31/H31*100</f>
        <v>100</v>
      </c>
      <c r="N31" s="481">
        <v>3000</v>
      </c>
    </row>
    <row r="32" spans="2:14" x14ac:dyDescent="0.3">
      <c r="B32" s="425"/>
      <c r="C32" s="426"/>
      <c r="D32" s="427"/>
      <c r="E32" s="431" t="s">
        <v>431</v>
      </c>
      <c r="F32" s="432"/>
      <c r="G32" s="433"/>
      <c r="H32" s="458">
        <v>3000</v>
      </c>
      <c r="I32" s="459"/>
      <c r="J32" s="315">
        <v>3000</v>
      </c>
      <c r="K32" s="92">
        <f>J32/H32*100</f>
        <v>100</v>
      </c>
    </row>
    <row r="33" spans="2:11" x14ac:dyDescent="0.3">
      <c r="B33" s="428"/>
      <c r="C33" s="429"/>
      <c r="D33" s="430"/>
      <c r="E33" s="418" t="s">
        <v>363</v>
      </c>
      <c r="F33" s="419"/>
      <c r="G33" s="146"/>
      <c r="H33" s="420">
        <f>SUM(H30:H32)</f>
        <v>73200</v>
      </c>
      <c r="I33" s="421"/>
      <c r="J33" s="318">
        <f>SUM(J30:J32)</f>
        <v>73200</v>
      </c>
      <c r="K33" s="94">
        <f>J33/H33*100</f>
        <v>100</v>
      </c>
    </row>
  </sheetData>
  <mergeCells count="53">
    <mergeCell ref="B17:D25"/>
    <mergeCell ref="E17:G17"/>
    <mergeCell ref="H17:I17"/>
    <mergeCell ref="E18:G18"/>
    <mergeCell ref="H18:I18"/>
    <mergeCell ref="E19:G19"/>
    <mergeCell ref="H19:I19"/>
    <mergeCell ref="E21:G21"/>
    <mergeCell ref="H21:I21"/>
    <mergeCell ref="E20:G20"/>
    <mergeCell ref="H20:I20"/>
    <mergeCell ref="B14:K14"/>
    <mergeCell ref="B12:D13"/>
    <mergeCell ref="B15:D16"/>
    <mergeCell ref="E15:G16"/>
    <mergeCell ref="H15:I16"/>
    <mergeCell ref="J15:J16"/>
    <mergeCell ref="K15:K16"/>
    <mergeCell ref="E22:G22"/>
    <mergeCell ref="H22:I22"/>
    <mergeCell ref="E25:F25"/>
    <mergeCell ref="H25:I25"/>
    <mergeCell ref="E23:G23"/>
    <mergeCell ref="H23:I23"/>
    <mergeCell ref="E24:G24"/>
    <mergeCell ref="H24:I24"/>
    <mergeCell ref="K1:L1"/>
    <mergeCell ref="H2:L2"/>
    <mergeCell ref="H3:L3"/>
    <mergeCell ref="H4:L4"/>
    <mergeCell ref="E13:F13"/>
    <mergeCell ref="H13:I13"/>
    <mergeCell ref="E12:G12"/>
    <mergeCell ref="H12:I12"/>
    <mergeCell ref="B10:K10"/>
    <mergeCell ref="B11:D11"/>
    <mergeCell ref="E11:G11"/>
    <mergeCell ref="H11:I11"/>
    <mergeCell ref="B7:K8"/>
    <mergeCell ref="B28:D29"/>
    <mergeCell ref="E28:G29"/>
    <mergeCell ref="H28:I29"/>
    <mergeCell ref="J28:J29"/>
    <mergeCell ref="K28:K29"/>
    <mergeCell ref="E33:F33"/>
    <mergeCell ref="H33:I33"/>
    <mergeCell ref="B30:D33"/>
    <mergeCell ref="E30:G30"/>
    <mergeCell ref="H30:I30"/>
    <mergeCell ref="E31:G31"/>
    <mergeCell ref="H31:I31"/>
    <mergeCell ref="E32:G32"/>
    <mergeCell ref="H32:I32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40"/>
  <sheetViews>
    <sheetView topLeftCell="A13" workbookViewId="0">
      <selection activeCell="F21" sqref="F21"/>
    </sheetView>
  </sheetViews>
  <sheetFormatPr defaultColWidth="9.109375" defaultRowHeight="14.4" x14ac:dyDescent="0.3"/>
  <cols>
    <col min="1" max="1" width="53.5546875" style="1" customWidth="1"/>
    <col min="2" max="2" width="33.44140625" style="1" customWidth="1"/>
    <col min="3" max="5" width="19.88671875" style="1" customWidth="1"/>
    <col min="6" max="16384" width="9.109375" style="1"/>
  </cols>
  <sheetData>
    <row r="1" spans="1:6" s="5" customFormat="1" ht="12" hidden="1" customHeight="1" x14ac:dyDescent="0.3">
      <c r="A1" s="6"/>
      <c r="B1" s="6"/>
      <c r="C1" s="6"/>
      <c r="D1" s="6"/>
      <c r="E1" s="6"/>
      <c r="F1" s="6"/>
    </row>
    <row r="2" spans="1:6" s="5" customFormat="1" ht="14.1" hidden="1" customHeight="1" x14ac:dyDescent="0.3">
      <c r="A2" s="381"/>
      <c r="B2" s="382"/>
      <c r="C2" s="382"/>
      <c r="D2" s="382"/>
      <c r="E2" s="7"/>
      <c r="F2" s="8"/>
    </row>
    <row r="3" spans="1:6" s="5" customFormat="1" ht="14.1" hidden="1" customHeight="1" x14ac:dyDescent="0.3">
      <c r="A3" s="9"/>
      <c r="B3" s="10"/>
      <c r="C3" s="10"/>
      <c r="D3" s="11"/>
      <c r="E3" s="12"/>
      <c r="F3" s="13"/>
    </row>
    <row r="4" spans="1:6" s="5" customFormat="1" ht="14.1" hidden="1" customHeight="1" x14ac:dyDescent="0.3">
      <c r="A4" s="6"/>
      <c r="B4" s="6"/>
      <c r="C4" s="6"/>
      <c r="D4" s="14"/>
      <c r="E4" s="15"/>
      <c r="F4" s="16"/>
    </row>
    <row r="5" spans="1:6" s="5" customFormat="1" ht="14.1" hidden="1" customHeight="1" x14ac:dyDescent="0.3">
      <c r="A5" s="17"/>
      <c r="B5" s="17"/>
      <c r="C5" s="17"/>
      <c r="D5" s="14"/>
      <c r="E5" s="18"/>
      <c r="F5" s="16"/>
    </row>
    <row r="6" spans="1:6" s="5" customFormat="1" ht="14.1" hidden="1" customHeight="1" x14ac:dyDescent="0.3">
      <c r="A6" s="19"/>
      <c r="B6" s="19"/>
      <c r="C6" s="20"/>
      <c r="D6" s="21"/>
      <c r="E6" s="22"/>
      <c r="F6" s="16"/>
    </row>
    <row r="7" spans="1:6" s="5" customFormat="1" ht="14.1" customHeight="1" x14ac:dyDescent="0.3">
      <c r="A7" s="19"/>
      <c r="B7" s="19"/>
      <c r="C7" s="147"/>
      <c r="D7" s="148"/>
      <c r="E7" s="149" t="s">
        <v>373</v>
      </c>
      <c r="F7" s="16"/>
    </row>
    <row r="8" spans="1:6" s="5" customFormat="1" ht="14.1" customHeight="1" x14ac:dyDescent="0.3">
      <c r="A8" s="19"/>
      <c r="B8" s="19"/>
      <c r="C8" s="464" t="s">
        <v>207</v>
      </c>
      <c r="D8" s="465"/>
      <c r="E8" s="465"/>
      <c r="F8" s="16"/>
    </row>
    <row r="9" spans="1:6" s="5" customFormat="1" ht="14.1" customHeight="1" x14ac:dyDescent="0.3">
      <c r="A9" s="19"/>
      <c r="B9" s="19"/>
      <c r="C9" s="253" t="s">
        <v>514</v>
      </c>
      <c r="D9" s="148"/>
      <c r="E9" s="149"/>
      <c r="F9" s="16"/>
    </row>
    <row r="10" spans="1:6" s="5" customFormat="1" ht="14.1" customHeight="1" x14ac:dyDescent="0.3">
      <c r="A10" s="24"/>
      <c r="B10" s="25"/>
      <c r="C10" s="466" t="s">
        <v>513</v>
      </c>
      <c r="D10" s="467"/>
      <c r="E10" s="467"/>
      <c r="F10" s="16"/>
    </row>
    <row r="11" spans="1:6" s="5" customFormat="1" ht="14.1" customHeight="1" x14ac:dyDescent="0.3">
      <c r="A11" s="26"/>
      <c r="B11" s="26"/>
      <c r="C11" s="27"/>
      <c r="D11" s="28"/>
      <c r="E11" s="29"/>
      <c r="F11" s="16"/>
    </row>
    <row r="12" spans="1:6" s="5" customFormat="1" ht="29.25" customHeight="1" x14ac:dyDescent="0.35">
      <c r="A12" s="468" t="s">
        <v>512</v>
      </c>
      <c r="B12" s="469"/>
      <c r="C12" s="469"/>
      <c r="D12" s="469"/>
      <c r="E12" s="469"/>
      <c r="F12" s="16"/>
    </row>
    <row r="13" spans="1:6" s="5" customFormat="1" ht="14.1" customHeight="1" x14ac:dyDescent="0.3">
      <c r="A13" s="470"/>
      <c r="B13" s="471"/>
      <c r="C13" s="471"/>
      <c r="D13" s="471"/>
      <c r="E13" s="471"/>
      <c r="F13" s="23"/>
    </row>
    <row r="14" spans="1:6" s="5" customFormat="1" ht="12.9" customHeight="1" x14ac:dyDescent="0.3">
      <c r="A14" s="472" t="s">
        <v>0</v>
      </c>
      <c r="B14" s="472" t="s">
        <v>2</v>
      </c>
      <c r="C14" s="474" t="s">
        <v>208</v>
      </c>
      <c r="D14" s="474" t="s">
        <v>209</v>
      </c>
      <c r="E14" s="472" t="s">
        <v>210</v>
      </c>
      <c r="F14" s="4"/>
    </row>
    <row r="15" spans="1:6" ht="12" customHeight="1" x14ac:dyDescent="0.3">
      <c r="A15" s="473"/>
      <c r="B15" s="473"/>
      <c r="C15" s="475"/>
      <c r="D15" s="475"/>
      <c r="E15" s="473"/>
      <c r="F15" s="3"/>
    </row>
    <row r="16" spans="1:6" ht="14.25" customHeight="1" x14ac:dyDescent="0.3">
      <c r="A16" s="473"/>
      <c r="B16" s="473"/>
      <c r="C16" s="475"/>
      <c r="D16" s="475"/>
      <c r="E16" s="473"/>
      <c r="F16" s="3"/>
    </row>
    <row r="17" spans="1:6" ht="14.25" customHeight="1" thickBot="1" x14ac:dyDescent="0.35">
      <c r="A17" s="101">
        <v>1</v>
      </c>
      <c r="B17" s="102">
        <v>3</v>
      </c>
      <c r="C17" s="103" t="s">
        <v>3</v>
      </c>
      <c r="D17" s="103" t="s">
        <v>4</v>
      </c>
      <c r="E17" s="103" t="s">
        <v>5</v>
      </c>
      <c r="F17" s="3"/>
    </row>
    <row r="18" spans="1:6" ht="17.25" hidden="1" customHeight="1" x14ac:dyDescent="0.3">
      <c r="A18" s="104" t="s">
        <v>6</v>
      </c>
      <c r="B18" s="105" t="s">
        <v>7</v>
      </c>
      <c r="C18" s="106">
        <v>37880252.549999997</v>
      </c>
      <c r="D18" s="106">
        <v>38159100.340000004</v>
      </c>
      <c r="E18" s="107">
        <f>D18/C18*100</f>
        <v>100.73612970143728</v>
      </c>
      <c r="F18" s="3"/>
    </row>
    <row r="19" spans="1:6" ht="15" hidden="1" customHeight="1" x14ac:dyDescent="0.3">
      <c r="A19" s="108" t="s">
        <v>8</v>
      </c>
      <c r="B19" s="109"/>
      <c r="C19" s="110"/>
      <c r="D19" s="110"/>
      <c r="E19" s="111"/>
      <c r="F19" s="3"/>
    </row>
    <row r="20" spans="1:6" ht="67.2" x14ac:dyDescent="0.3">
      <c r="A20" s="112" t="s">
        <v>109</v>
      </c>
      <c r="B20" s="113" t="s">
        <v>110</v>
      </c>
      <c r="C20" s="114">
        <f>C21+C24</f>
        <v>1345000</v>
      </c>
      <c r="D20" s="114">
        <f>D21+D24</f>
        <v>1038673.74</v>
      </c>
      <c r="E20" s="115">
        <f t="shared" ref="E20:E40" si="0">D20/C20*100</f>
        <v>77.224813382899626</v>
      </c>
      <c r="F20" s="3"/>
    </row>
    <row r="21" spans="1:6" ht="126" customHeight="1" x14ac:dyDescent="0.3">
      <c r="A21" s="112" t="s">
        <v>111</v>
      </c>
      <c r="B21" s="113" t="s">
        <v>112</v>
      </c>
      <c r="C21" s="114">
        <f>'приложение 1'!C54</f>
        <v>1245000</v>
      </c>
      <c r="D21" s="114">
        <f>'приложение 1'!D54</f>
        <v>964963.87</v>
      </c>
      <c r="E21" s="115">
        <f t="shared" si="0"/>
        <v>77.507138152610437</v>
      </c>
      <c r="F21" s="3"/>
    </row>
    <row r="22" spans="1:6" ht="100.8" hidden="1" x14ac:dyDescent="0.3">
      <c r="A22" s="112" t="s">
        <v>113</v>
      </c>
      <c r="B22" s="113" t="s">
        <v>114</v>
      </c>
      <c r="C22" s="114">
        <v>1350000</v>
      </c>
      <c r="D22" s="114">
        <v>1752617.4</v>
      </c>
      <c r="E22" s="115">
        <f t="shared" si="0"/>
        <v>129.82351111111109</v>
      </c>
      <c r="F22" s="3"/>
    </row>
    <row r="23" spans="1:6" ht="117.6" hidden="1" x14ac:dyDescent="0.3">
      <c r="A23" s="112" t="s">
        <v>115</v>
      </c>
      <c r="B23" s="113" t="s">
        <v>116</v>
      </c>
      <c r="C23" s="114">
        <v>1350000</v>
      </c>
      <c r="D23" s="114">
        <v>1752617.4</v>
      </c>
      <c r="E23" s="115">
        <f t="shared" si="0"/>
        <v>129.82351111111109</v>
      </c>
      <c r="F23" s="3"/>
    </row>
    <row r="24" spans="1:6" ht="117.6" x14ac:dyDescent="0.3">
      <c r="A24" s="112" t="s">
        <v>117</v>
      </c>
      <c r="B24" s="113" t="s">
        <v>118</v>
      </c>
      <c r="C24" s="114">
        <f>'приложение 1'!C57</f>
        <v>100000</v>
      </c>
      <c r="D24" s="114">
        <f>'приложение 1'!D57</f>
        <v>73709.87</v>
      </c>
      <c r="E24" s="115">
        <f t="shared" si="0"/>
        <v>73.709869999999995</v>
      </c>
      <c r="F24" s="3"/>
    </row>
    <row r="25" spans="1:6" ht="117.6" hidden="1" x14ac:dyDescent="0.3">
      <c r="A25" s="112" t="s">
        <v>119</v>
      </c>
      <c r="B25" s="113" t="s">
        <v>120</v>
      </c>
      <c r="C25" s="114">
        <v>70000</v>
      </c>
      <c r="D25" s="114">
        <v>74847.600000000006</v>
      </c>
      <c r="E25" s="115">
        <f t="shared" si="0"/>
        <v>106.92514285714287</v>
      </c>
      <c r="F25" s="3"/>
    </row>
    <row r="26" spans="1:6" ht="117.6" hidden="1" x14ac:dyDescent="0.3">
      <c r="A26" s="112" t="s">
        <v>121</v>
      </c>
      <c r="B26" s="113" t="s">
        <v>122</v>
      </c>
      <c r="C26" s="114">
        <v>70000</v>
      </c>
      <c r="D26" s="114">
        <v>74847.600000000006</v>
      </c>
      <c r="E26" s="115">
        <f t="shared" si="0"/>
        <v>106.92514285714287</v>
      </c>
      <c r="F26" s="3"/>
    </row>
    <row r="27" spans="1:6" ht="50.4" x14ac:dyDescent="0.3">
      <c r="A27" s="112" t="s">
        <v>123</v>
      </c>
      <c r="B27" s="113" t="s">
        <v>124</v>
      </c>
      <c r="C27" s="114">
        <f>C28+C35</f>
        <v>1535400</v>
      </c>
      <c r="D27" s="114">
        <f>D28+D35</f>
        <v>1564301.7000000002</v>
      </c>
      <c r="E27" s="115">
        <f t="shared" si="0"/>
        <v>101.88235638921455</v>
      </c>
      <c r="F27" s="3"/>
    </row>
    <row r="28" spans="1:6" ht="16.8" x14ac:dyDescent="0.3">
      <c r="A28" s="112" t="s">
        <v>125</v>
      </c>
      <c r="B28" s="113" t="s">
        <v>126</v>
      </c>
      <c r="C28" s="114">
        <f>'приложение 1'!C59</f>
        <v>106000</v>
      </c>
      <c r="D28" s="114">
        <f>'приложение 1'!D59</f>
        <v>131832.35</v>
      </c>
      <c r="E28" s="115">
        <f t="shared" si="0"/>
        <v>124.37014150943398</v>
      </c>
      <c r="F28" s="3"/>
    </row>
    <row r="29" spans="1:6" ht="33.6" hidden="1" x14ac:dyDescent="0.3">
      <c r="A29" s="112" t="s">
        <v>127</v>
      </c>
      <c r="B29" s="113" t="s">
        <v>128</v>
      </c>
      <c r="C29" s="114">
        <v>55000</v>
      </c>
      <c r="D29" s="114">
        <v>55000</v>
      </c>
      <c r="E29" s="115">
        <f t="shared" si="0"/>
        <v>100</v>
      </c>
      <c r="F29" s="3"/>
    </row>
    <row r="30" spans="1:6" ht="50.4" hidden="1" x14ac:dyDescent="0.3">
      <c r="A30" s="112" t="s">
        <v>129</v>
      </c>
      <c r="B30" s="113" t="s">
        <v>130</v>
      </c>
      <c r="C30" s="114">
        <v>55000</v>
      </c>
      <c r="D30" s="114">
        <v>55000</v>
      </c>
      <c r="E30" s="115">
        <f t="shared" si="0"/>
        <v>100</v>
      </c>
      <c r="F30" s="3"/>
    </row>
    <row r="31" spans="1:6" ht="16.8" x14ac:dyDescent="0.3">
      <c r="A31" s="112" t="s">
        <v>131</v>
      </c>
      <c r="B31" s="113" t="s">
        <v>132</v>
      </c>
      <c r="C31" s="114">
        <f>'приложение 1'!C62</f>
        <v>25000</v>
      </c>
      <c r="D31" s="114">
        <f>'приложение 1'!D62</f>
        <v>22099.09</v>
      </c>
      <c r="E31" s="115">
        <f t="shared" si="0"/>
        <v>88.396360000000001</v>
      </c>
      <c r="F31" s="3"/>
    </row>
    <row r="32" spans="1:6" ht="50.4" hidden="1" x14ac:dyDescent="0.3">
      <c r="A32" s="112" t="s">
        <v>133</v>
      </c>
      <c r="B32" s="113" t="s">
        <v>134</v>
      </c>
      <c r="C32" s="114">
        <v>22000</v>
      </c>
      <c r="D32" s="114">
        <v>23048.880000000001</v>
      </c>
      <c r="E32" s="115">
        <f t="shared" si="0"/>
        <v>104.76763636363637</v>
      </c>
      <c r="F32" s="3"/>
    </row>
    <row r="33" spans="1:6" ht="50.4" hidden="1" x14ac:dyDescent="0.3">
      <c r="A33" s="112" t="s">
        <v>135</v>
      </c>
      <c r="B33" s="113" t="s">
        <v>136</v>
      </c>
      <c r="C33" s="114">
        <v>22000</v>
      </c>
      <c r="D33" s="114">
        <v>23048.880000000001</v>
      </c>
      <c r="E33" s="115">
        <f t="shared" si="0"/>
        <v>104.76763636363637</v>
      </c>
      <c r="F33" s="3"/>
    </row>
    <row r="34" spans="1:6" ht="33.6" x14ac:dyDescent="0.3">
      <c r="A34" s="112" t="s">
        <v>137</v>
      </c>
      <c r="B34" s="113" t="s">
        <v>138</v>
      </c>
      <c r="C34" s="114">
        <f>C35</f>
        <v>1429400</v>
      </c>
      <c r="D34" s="114">
        <f>D35</f>
        <v>1432469.35</v>
      </c>
      <c r="E34" s="115">
        <f t="shared" si="0"/>
        <v>100.21472995662518</v>
      </c>
      <c r="F34" s="3"/>
    </row>
    <row r="35" spans="1:6" ht="50.4" x14ac:dyDescent="0.3">
      <c r="A35" s="112" t="s">
        <v>139</v>
      </c>
      <c r="B35" s="113" t="s">
        <v>140</v>
      </c>
      <c r="C35" s="114">
        <f>C36+C38</f>
        <v>1429400</v>
      </c>
      <c r="D35" s="114">
        <f>D36+D38</f>
        <v>1432469.35</v>
      </c>
      <c r="E35" s="115">
        <f t="shared" si="0"/>
        <v>100.21472995662518</v>
      </c>
      <c r="F35" s="3"/>
    </row>
    <row r="36" spans="1:6" ht="50.4" x14ac:dyDescent="0.3">
      <c r="A36" s="112" t="s">
        <v>141</v>
      </c>
      <c r="B36" s="113" t="s">
        <v>142</v>
      </c>
      <c r="C36" s="114">
        <f>'приложение 1'!C68</f>
        <v>92000</v>
      </c>
      <c r="D36" s="114">
        <f>'приложение 1'!D68</f>
        <v>95088.52</v>
      </c>
      <c r="E36" s="115">
        <f t="shared" si="0"/>
        <v>103.35708695652175</v>
      </c>
      <c r="F36" s="3"/>
    </row>
    <row r="37" spans="1:6" ht="67.2" x14ac:dyDescent="0.3">
      <c r="A37" s="112" t="s">
        <v>143</v>
      </c>
      <c r="B37" s="113" t="s">
        <v>144</v>
      </c>
      <c r="C37" s="114">
        <f>'приложение 1'!C68</f>
        <v>92000</v>
      </c>
      <c r="D37" s="114">
        <f>'приложение 1'!D68</f>
        <v>95088.52</v>
      </c>
      <c r="E37" s="115">
        <f t="shared" si="0"/>
        <v>103.35708695652175</v>
      </c>
      <c r="F37" s="3"/>
    </row>
    <row r="38" spans="1:6" ht="62.4" x14ac:dyDescent="0.3">
      <c r="A38" s="482" t="str">
        <f>'приложение 1'!A69</f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B38" s="482" t="str">
        <f>'приложение 1'!B69</f>
        <v>917 1 14 06020 00 0000 430</v>
      </c>
      <c r="C38" s="484">
        <f>'приложение 1'!C69</f>
        <v>1337400</v>
      </c>
      <c r="D38" s="484">
        <f>'приложение 1'!D69</f>
        <v>1337380.83</v>
      </c>
      <c r="E38" s="483">
        <f t="shared" si="0"/>
        <v>99.998566621803505</v>
      </c>
      <c r="F38" s="3"/>
    </row>
    <row r="39" spans="1:6" ht="78" x14ac:dyDescent="0.3">
      <c r="A39" s="482" t="str">
        <f>'приложение 1'!A70</f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B39" s="482" t="str">
        <f>'приложение 1'!B70</f>
        <v>917 1 14 06025 13 0000 430</v>
      </c>
      <c r="C39" s="484">
        <f>'приложение 1'!C70</f>
        <v>1337400</v>
      </c>
      <c r="D39" s="484">
        <f>'приложение 1'!D70</f>
        <v>1337380.83</v>
      </c>
      <c r="E39" s="483">
        <f t="shared" si="0"/>
        <v>99.998566621803505</v>
      </c>
      <c r="F39" s="3"/>
    </row>
    <row r="40" spans="1:6" ht="17.399999999999999" x14ac:dyDescent="0.3">
      <c r="A40" s="117" t="s">
        <v>374</v>
      </c>
      <c r="B40" s="116"/>
      <c r="C40" s="118">
        <f>C20+C27+C34</f>
        <v>4309800</v>
      </c>
      <c r="D40" s="118">
        <f>D20+D27+D34</f>
        <v>4035444.7900000005</v>
      </c>
      <c r="E40" s="217">
        <f t="shared" si="0"/>
        <v>93.634154485126928</v>
      </c>
    </row>
  </sheetData>
  <mergeCells count="10">
    <mergeCell ref="A14:A16"/>
    <mergeCell ref="B14:B16"/>
    <mergeCell ref="C14:C16"/>
    <mergeCell ref="D14:D16"/>
    <mergeCell ref="E14:E16"/>
    <mergeCell ref="A2:D2"/>
    <mergeCell ref="C8:E8"/>
    <mergeCell ref="C10:E10"/>
    <mergeCell ref="A12:E12"/>
    <mergeCell ref="A13:E13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"/>
  <sheetViews>
    <sheetView topLeftCell="K1" workbookViewId="0">
      <selection activeCell="AG8" sqref="AG8"/>
    </sheetView>
  </sheetViews>
  <sheetFormatPr defaultRowHeight="14.4" x14ac:dyDescent="0.3"/>
  <cols>
    <col min="1" max="1" width="13" style="119" customWidth="1"/>
    <col min="2" max="2" width="6.33203125" style="119" customWidth="1"/>
    <col min="3" max="3" width="7.88671875" style="120" customWidth="1"/>
    <col min="4" max="4" width="9.88671875" style="120" customWidth="1"/>
    <col min="5" max="5" width="12.6640625" style="120" customWidth="1"/>
    <col min="6" max="6" width="12.33203125" style="119" customWidth="1"/>
    <col min="7" max="7" width="10.88671875" style="119" customWidth="1"/>
    <col min="8" max="8" width="6.5546875" style="119" customWidth="1"/>
    <col min="9" max="9" width="5.88671875" style="119" customWidth="1"/>
    <col min="10" max="10" width="5" style="119" customWidth="1"/>
    <col min="11" max="11" width="12.44140625" style="121" customWidth="1"/>
    <col min="12" max="12" width="10.5546875" style="120" customWidth="1"/>
    <col min="13" max="13" width="12" style="120" customWidth="1"/>
    <col min="14" max="14" width="14.6640625" style="121" customWidth="1"/>
    <col min="15" max="15" width="7.44140625" style="121" customWidth="1"/>
    <col min="16" max="16" width="6.33203125" style="121" customWidth="1"/>
    <col min="17" max="17" width="9.88671875" style="121" customWidth="1"/>
    <col min="18" max="18" width="8" style="121" customWidth="1"/>
    <col min="19" max="19" width="4.6640625" style="121" customWidth="1"/>
    <col min="20" max="20" width="9.109375" style="121" customWidth="1"/>
    <col min="21" max="21" width="5.33203125" style="121" customWidth="1"/>
    <col min="22" max="22" width="11.5546875" style="121" customWidth="1"/>
    <col min="23" max="23" width="9.6640625" style="121" customWidth="1"/>
    <col min="24" max="25" width="7.88671875" style="121" customWidth="1"/>
    <col min="26" max="26" width="6.88671875" style="121" customWidth="1"/>
    <col min="27" max="27" width="6.33203125" style="121" customWidth="1"/>
    <col min="28" max="28" width="4.5546875" style="121" customWidth="1"/>
    <col min="29" max="29" width="5.88671875" style="121" customWidth="1"/>
    <col min="30" max="30" width="8.33203125" style="121" customWidth="1"/>
    <col min="31" max="31" width="8.109375" style="121" customWidth="1"/>
    <col min="32" max="32" width="10.44140625" style="121" customWidth="1"/>
    <col min="33" max="33" width="8.88671875" style="121" customWidth="1"/>
    <col min="34" max="34" width="8.109375" style="121" customWidth="1"/>
  </cols>
  <sheetData>
    <row r="1" spans="1:34" x14ac:dyDescent="0.3">
      <c r="AC1" s="35"/>
      <c r="AD1" s="35"/>
      <c r="AE1" s="20"/>
      <c r="AF1" s="407" t="s">
        <v>375</v>
      </c>
      <c r="AG1" s="408"/>
      <c r="AH1" s="408"/>
    </row>
    <row r="2" spans="1:34" x14ac:dyDescent="0.3">
      <c r="AA2" s="409" t="s">
        <v>207</v>
      </c>
      <c r="AB2" s="408"/>
      <c r="AC2" s="408"/>
      <c r="AD2" s="408"/>
      <c r="AE2" s="408"/>
      <c r="AF2" s="408"/>
      <c r="AG2" s="408"/>
      <c r="AH2" s="408"/>
    </row>
    <row r="3" spans="1:34" x14ac:dyDescent="0.3">
      <c r="AA3" s="477" t="s">
        <v>460</v>
      </c>
      <c r="AB3" s="408"/>
      <c r="AC3" s="408"/>
      <c r="AD3" s="408"/>
      <c r="AE3" s="408"/>
      <c r="AF3" s="408"/>
      <c r="AG3" s="408"/>
      <c r="AH3" s="408"/>
    </row>
    <row r="4" spans="1:34" ht="15" customHeight="1" x14ac:dyDescent="0.3">
      <c r="AA4" s="412" t="s">
        <v>513</v>
      </c>
      <c r="AB4" s="408"/>
      <c r="AC4" s="408"/>
      <c r="AD4" s="408"/>
      <c r="AE4" s="408"/>
      <c r="AF4" s="408"/>
      <c r="AG4" s="408"/>
      <c r="AH4" s="408"/>
    </row>
    <row r="5" spans="1:34" ht="15" customHeight="1" x14ac:dyDescent="0.3">
      <c r="AC5" s="36"/>
      <c r="AD5" s="33"/>
      <c r="AE5" s="33"/>
      <c r="AF5" s="33"/>
      <c r="AG5" s="33"/>
      <c r="AH5" s="33"/>
    </row>
    <row r="6" spans="1:34" x14ac:dyDescent="0.3">
      <c r="A6" s="476" t="s">
        <v>510</v>
      </c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408"/>
      <c r="X6" s="408"/>
      <c r="Y6" s="408"/>
      <c r="Z6" s="408"/>
      <c r="AA6" s="408"/>
      <c r="AB6" s="408"/>
      <c r="AC6" s="408"/>
      <c r="AD6" s="408"/>
      <c r="AE6" s="408"/>
      <c r="AF6" s="408"/>
      <c r="AG6" s="408"/>
      <c r="AH6" s="408"/>
    </row>
    <row r="7" spans="1:34" ht="15" thickBot="1" x14ac:dyDescent="0.35"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</row>
    <row r="8" spans="1:34" ht="245.4" thickBot="1" x14ac:dyDescent="0.35">
      <c r="A8" s="123" t="s">
        <v>1</v>
      </c>
      <c r="B8" s="123" t="s">
        <v>376</v>
      </c>
      <c r="C8" s="123" t="s">
        <v>377</v>
      </c>
      <c r="D8" s="123" t="s">
        <v>378</v>
      </c>
      <c r="E8" s="123" t="s">
        <v>379</v>
      </c>
      <c r="F8" s="123" t="s">
        <v>380</v>
      </c>
      <c r="G8" s="123" t="s">
        <v>381</v>
      </c>
      <c r="H8" s="123" t="s">
        <v>382</v>
      </c>
      <c r="I8" s="123" t="s">
        <v>383</v>
      </c>
      <c r="J8" s="123" t="s">
        <v>384</v>
      </c>
      <c r="K8" s="123" t="s">
        <v>385</v>
      </c>
      <c r="L8" s="123" t="s">
        <v>386</v>
      </c>
      <c r="M8" s="123" t="s">
        <v>387</v>
      </c>
      <c r="N8" s="123" t="s">
        <v>388</v>
      </c>
      <c r="O8" s="123" t="s">
        <v>389</v>
      </c>
      <c r="P8" s="123" t="s">
        <v>390</v>
      </c>
      <c r="Q8" s="123" t="s">
        <v>391</v>
      </c>
      <c r="R8" s="123" t="s">
        <v>392</v>
      </c>
      <c r="S8" s="123" t="s">
        <v>393</v>
      </c>
      <c r="T8" s="123" t="s">
        <v>394</v>
      </c>
      <c r="U8" s="123" t="s">
        <v>395</v>
      </c>
      <c r="V8" s="124" t="s">
        <v>396</v>
      </c>
      <c r="W8" s="124" t="s">
        <v>397</v>
      </c>
      <c r="X8" s="123" t="s">
        <v>398</v>
      </c>
      <c r="Y8" s="123" t="s">
        <v>399</v>
      </c>
      <c r="Z8" s="123" t="s">
        <v>400</v>
      </c>
      <c r="AA8" s="123" t="s">
        <v>401</v>
      </c>
      <c r="AB8" s="123" t="s">
        <v>402</v>
      </c>
      <c r="AC8" s="123" t="s">
        <v>403</v>
      </c>
      <c r="AD8" s="123" t="s">
        <v>404</v>
      </c>
      <c r="AE8" s="123" t="s">
        <v>405</v>
      </c>
      <c r="AF8" s="123" t="s">
        <v>406</v>
      </c>
      <c r="AG8" s="123" t="s">
        <v>407</v>
      </c>
      <c r="AH8" s="123" t="s">
        <v>408</v>
      </c>
    </row>
    <row r="9" spans="1:34" s="119" customFormat="1" ht="15" thickBot="1" x14ac:dyDescent="0.35">
      <c r="A9" s="123">
        <v>1</v>
      </c>
      <c r="B9" s="123" t="s">
        <v>409</v>
      </c>
      <c r="C9" s="123" t="s">
        <v>410</v>
      </c>
      <c r="D9" s="123" t="s">
        <v>3</v>
      </c>
      <c r="E9" s="123" t="s">
        <v>4</v>
      </c>
      <c r="F9" s="123" t="s">
        <v>5</v>
      </c>
      <c r="G9" s="123" t="s">
        <v>411</v>
      </c>
      <c r="H9" s="123" t="s">
        <v>412</v>
      </c>
      <c r="I9" s="123" t="s">
        <v>413</v>
      </c>
      <c r="J9" s="123" t="s">
        <v>317</v>
      </c>
      <c r="K9" s="123" t="s">
        <v>305</v>
      </c>
      <c r="L9" s="123" t="s">
        <v>312</v>
      </c>
      <c r="M9" s="123" t="s">
        <v>306</v>
      </c>
      <c r="N9" s="123" t="s">
        <v>307</v>
      </c>
      <c r="O9" s="123" t="s">
        <v>331</v>
      </c>
      <c r="P9" s="123" t="s">
        <v>332</v>
      </c>
      <c r="Q9" s="123" t="s">
        <v>333</v>
      </c>
      <c r="R9" s="123" t="s">
        <v>334</v>
      </c>
      <c r="S9" s="123" t="s">
        <v>335</v>
      </c>
      <c r="T9" s="123" t="s">
        <v>336</v>
      </c>
      <c r="U9" s="123" t="s">
        <v>337</v>
      </c>
      <c r="V9" s="124" t="s">
        <v>338</v>
      </c>
      <c r="W9" s="124" t="s">
        <v>339</v>
      </c>
      <c r="X9" s="123" t="s">
        <v>340</v>
      </c>
      <c r="Y9" s="123" t="s">
        <v>341</v>
      </c>
      <c r="Z9" s="123" t="s">
        <v>342</v>
      </c>
      <c r="AA9" s="123" t="s">
        <v>343</v>
      </c>
      <c r="AB9" s="123" t="s">
        <v>344</v>
      </c>
      <c r="AC9" s="123" t="s">
        <v>345</v>
      </c>
      <c r="AD9" s="123" t="s">
        <v>346</v>
      </c>
      <c r="AE9" s="123" t="s">
        <v>347</v>
      </c>
      <c r="AF9" s="123" t="s">
        <v>348</v>
      </c>
      <c r="AG9" s="123" t="s">
        <v>349</v>
      </c>
      <c r="AH9" s="123" t="s">
        <v>350</v>
      </c>
    </row>
    <row r="10" spans="1:34" s="100" customFormat="1" x14ac:dyDescent="0.3">
      <c r="A10" s="125"/>
      <c r="B10" s="126"/>
      <c r="C10" s="127"/>
      <c r="D10" s="128"/>
      <c r="E10" s="128"/>
      <c r="F10" s="126"/>
      <c r="G10" s="126"/>
      <c r="H10" s="126"/>
      <c r="I10" s="126"/>
      <c r="J10" s="129"/>
      <c r="K10" s="130"/>
      <c r="L10" s="127"/>
      <c r="M10" s="127"/>
      <c r="N10" s="131"/>
      <c r="O10" s="132"/>
      <c r="P10" s="132"/>
      <c r="Q10" s="132"/>
      <c r="R10" s="132"/>
      <c r="S10" s="132"/>
      <c r="T10" s="133"/>
      <c r="U10" s="133"/>
      <c r="V10" s="134"/>
      <c r="W10" s="134"/>
      <c r="X10" s="132"/>
      <c r="Y10" s="132"/>
      <c r="Z10" s="132"/>
      <c r="AA10" s="132"/>
      <c r="AB10" s="132"/>
      <c r="AC10" s="132"/>
      <c r="AD10" s="133"/>
      <c r="AE10" s="133"/>
      <c r="AF10" s="133"/>
      <c r="AG10" s="132"/>
      <c r="AH10" s="132"/>
    </row>
    <row r="11" spans="1:34" s="100" customFormat="1" ht="86.4" x14ac:dyDescent="0.3">
      <c r="A11" s="125" t="s">
        <v>414</v>
      </c>
      <c r="B11" s="129" t="s">
        <v>205</v>
      </c>
      <c r="C11" s="135"/>
      <c r="D11" s="135"/>
      <c r="E11" s="135"/>
      <c r="F11" s="125"/>
      <c r="G11" s="129"/>
      <c r="H11" s="129"/>
      <c r="I11" s="129"/>
      <c r="J11" s="129"/>
      <c r="K11" s="136">
        <v>0</v>
      </c>
      <c r="L11" s="137"/>
      <c r="M11" s="137"/>
      <c r="N11" s="131"/>
      <c r="O11" s="132"/>
      <c r="P11" s="132"/>
      <c r="Q11" s="132"/>
      <c r="R11" s="132"/>
      <c r="S11" s="132"/>
      <c r="T11" s="132"/>
      <c r="U11" s="132"/>
      <c r="V11" s="138"/>
      <c r="W11" s="138"/>
      <c r="X11" s="132"/>
      <c r="Y11" s="132"/>
      <c r="Z11" s="132"/>
      <c r="AA11" s="132"/>
      <c r="AB11" s="132"/>
      <c r="AC11" s="132"/>
      <c r="AD11" s="99">
        <v>0</v>
      </c>
      <c r="AE11" s="99">
        <v>0</v>
      </c>
      <c r="AF11" s="99">
        <v>0</v>
      </c>
      <c r="AG11" s="99">
        <v>0</v>
      </c>
      <c r="AH11" s="99">
        <v>0</v>
      </c>
    </row>
    <row r="12" spans="1:34" s="100" customFormat="1" x14ac:dyDescent="0.3">
      <c r="A12" s="129" t="s">
        <v>292</v>
      </c>
      <c r="B12" s="129" t="s">
        <v>205</v>
      </c>
      <c r="C12" s="135"/>
      <c r="D12" s="135"/>
      <c r="E12" s="135"/>
      <c r="F12" s="125"/>
      <c r="G12" s="129"/>
      <c r="H12" s="129"/>
      <c r="I12" s="129"/>
      <c r="J12" s="129"/>
      <c r="K12" s="139">
        <v>0</v>
      </c>
      <c r="L12" s="140"/>
      <c r="M12" s="140"/>
      <c r="N12" s="141"/>
      <c r="O12" s="132"/>
      <c r="P12" s="132"/>
      <c r="Q12" s="132"/>
      <c r="R12" s="132"/>
      <c r="S12" s="132"/>
      <c r="T12" s="132"/>
      <c r="U12" s="132"/>
      <c r="V12" s="138"/>
      <c r="W12" s="138"/>
      <c r="X12" s="132"/>
      <c r="Y12" s="132"/>
      <c r="Z12" s="132"/>
      <c r="AA12" s="132"/>
      <c r="AB12" s="132"/>
      <c r="AC12" s="132"/>
      <c r="AD12" s="99">
        <v>0</v>
      </c>
      <c r="AE12" s="99">
        <v>0</v>
      </c>
      <c r="AF12" s="99">
        <v>0</v>
      </c>
      <c r="AG12" s="99">
        <v>0</v>
      </c>
      <c r="AH12" s="99">
        <v>0</v>
      </c>
    </row>
    <row r="13" spans="1:34" s="100" customFormat="1" x14ac:dyDescent="0.3">
      <c r="A13" s="129"/>
      <c r="B13" s="129"/>
      <c r="C13" s="135"/>
      <c r="D13" s="135"/>
      <c r="E13" s="135"/>
      <c r="F13" s="129"/>
      <c r="G13" s="129"/>
      <c r="H13" s="129"/>
      <c r="I13" s="129"/>
      <c r="J13" s="129"/>
      <c r="K13" s="142"/>
      <c r="L13" s="135"/>
      <c r="M13" s="135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</row>
  </sheetData>
  <mergeCells count="5">
    <mergeCell ref="A6:AH6"/>
    <mergeCell ref="AF1:AH1"/>
    <mergeCell ref="AA2:AH2"/>
    <mergeCell ref="AA3:AH3"/>
    <mergeCell ref="AA4:AH4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21"/>
  <sheetViews>
    <sheetView tabSelected="1" topLeftCell="A16" workbookViewId="0">
      <selection activeCell="A20" sqref="A20"/>
    </sheetView>
  </sheetViews>
  <sheetFormatPr defaultRowHeight="14.4" x14ac:dyDescent="0.3"/>
  <cols>
    <col min="1" max="1" width="7.6640625" customWidth="1"/>
    <col min="2" max="2" width="47.88671875" customWidth="1"/>
    <col min="3" max="5" width="18.88671875" customWidth="1"/>
    <col min="6" max="6" width="8.88671875" hidden="1" customWidth="1"/>
  </cols>
  <sheetData>
    <row r="1" spans="1:10" x14ac:dyDescent="0.3">
      <c r="A1" s="35"/>
      <c r="B1" s="35"/>
      <c r="C1" s="20"/>
      <c r="D1" s="407" t="s">
        <v>415</v>
      </c>
      <c r="E1" s="408"/>
      <c r="F1" s="408"/>
    </row>
    <row r="2" spans="1:10" x14ac:dyDescent="0.3">
      <c r="A2" s="409" t="s">
        <v>207</v>
      </c>
      <c r="B2" s="410"/>
      <c r="C2" s="410"/>
      <c r="D2" s="410"/>
      <c r="E2" s="410"/>
      <c r="F2" s="410"/>
    </row>
    <row r="3" spans="1:10" x14ac:dyDescent="0.3">
      <c r="A3" s="409" t="s">
        <v>516</v>
      </c>
      <c r="B3" s="410"/>
      <c r="C3" s="410"/>
      <c r="D3" s="410"/>
      <c r="E3" s="410"/>
      <c r="F3" s="410"/>
    </row>
    <row r="4" spans="1:10" ht="15" customHeight="1" x14ac:dyDescent="0.3">
      <c r="A4" s="412" t="s">
        <v>513</v>
      </c>
      <c r="B4" s="408"/>
      <c r="C4" s="408"/>
      <c r="D4" s="408"/>
      <c r="E4" s="408"/>
      <c r="F4" s="408"/>
    </row>
    <row r="5" spans="1:10" ht="19.2" x14ac:dyDescent="0.3">
      <c r="A5" s="144"/>
    </row>
    <row r="6" spans="1:10" ht="18.600000000000001" x14ac:dyDescent="0.3">
      <c r="A6" s="480" t="s">
        <v>416</v>
      </c>
      <c r="B6" s="465"/>
      <c r="C6" s="465"/>
      <c r="D6" s="465"/>
      <c r="E6" s="465"/>
    </row>
    <row r="7" spans="1:10" ht="59.25" customHeight="1" x14ac:dyDescent="0.35">
      <c r="A7" s="478" t="s">
        <v>511</v>
      </c>
      <c r="B7" s="479"/>
      <c r="C7" s="479"/>
      <c r="D7" s="479"/>
      <c r="E7" s="479"/>
    </row>
    <row r="8" spans="1:10" ht="15" thickBot="1" x14ac:dyDescent="0.35">
      <c r="A8" s="143"/>
    </row>
    <row r="9" spans="1:10" ht="27" customHeight="1" thickBot="1" x14ac:dyDescent="0.35">
      <c r="A9" s="145"/>
      <c r="B9" s="218" t="s">
        <v>213</v>
      </c>
      <c r="C9" s="218" t="s">
        <v>417</v>
      </c>
      <c r="D9" s="218" t="s">
        <v>418</v>
      </c>
      <c r="E9" s="218" t="s">
        <v>419</v>
      </c>
    </row>
    <row r="10" spans="1:10" s="32" customFormat="1" ht="90.6" thickBot="1" x14ac:dyDescent="0.35">
      <c r="A10" s="219">
        <v>1</v>
      </c>
      <c r="B10" s="220" t="s">
        <v>420</v>
      </c>
      <c r="C10" s="490">
        <f>'приложение 4'!G81+'приложение 4'!G83+'приложение 4'!G85+'приложение 4'!G88</f>
        <v>50645055.920000002</v>
      </c>
      <c r="D10" s="490">
        <f>'приложение 4'!H81+'приложение 4'!H83+'приложение 4'!H85+'приложение 4'!H88</f>
        <v>48552454.969999999</v>
      </c>
      <c r="E10" s="492">
        <f>D10/C10</f>
        <v>0.95868104177226066</v>
      </c>
    </row>
    <row r="11" spans="1:10" s="32" customFormat="1" ht="54.6" thickBot="1" x14ac:dyDescent="0.35">
      <c r="A11" s="219">
        <v>2</v>
      </c>
      <c r="B11" s="220" t="s">
        <v>421</v>
      </c>
      <c r="C11" s="490">
        <f>'приложение 4'!G92</f>
        <v>2180000</v>
      </c>
      <c r="D11" s="490">
        <f>'приложение 4'!H92</f>
        <v>815189.05</v>
      </c>
      <c r="E11" s="492">
        <f t="shared" ref="E11:E20" si="0">D11/C11</f>
        <v>0.37393993119266056</v>
      </c>
    </row>
    <row r="12" spans="1:10" s="32" customFormat="1" ht="54.6" thickBot="1" x14ac:dyDescent="0.35">
      <c r="A12" s="219">
        <v>3</v>
      </c>
      <c r="B12" s="220" t="s">
        <v>330</v>
      </c>
      <c r="C12" s="490">
        <f>'приложение 4'!G93+'приложение 4'!G105</f>
        <v>2141450</v>
      </c>
      <c r="D12" s="490">
        <f>'приложение 4'!H93+'приложение 4'!H105</f>
        <v>1689753.7200000002</v>
      </c>
      <c r="E12" s="492">
        <f t="shared" si="0"/>
        <v>0.78906989189567822</v>
      </c>
      <c r="J12" s="32" t="s">
        <v>205</v>
      </c>
    </row>
    <row r="13" spans="1:10" s="32" customFormat="1" ht="54.6" thickBot="1" x14ac:dyDescent="0.35">
      <c r="A13" s="219">
        <v>4</v>
      </c>
      <c r="B13" s="220" t="s">
        <v>422</v>
      </c>
      <c r="C13" s="490">
        <f>'приложение 4'!G101</f>
        <v>3887600</v>
      </c>
      <c r="D13" s="490">
        <f>'приложение 4'!H101</f>
        <v>3887600</v>
      </c>
      <c r="E13" s="492">
        <f t="shared" si="0"/>
        <v>1</v>
      </c>
    </row>
    <row r="14" spans="1:10" s="32" customFormat="1" ht="90.6" thickBot="1" x14ac:dyDescent="0.35">
      <c r="A14" s="219">
        <v>5</v>
      </c>
      <c r="B14" s="220" t="s">
        <v>423</v>
      </c>
      <c r="C14" s="490">
        <f>'приложение 4'!G113</f>
        <v>27200</v>
      </c>
      <c r="D14" s="490">
        <f>'приложение 4'!H113</f>
        <v>27126</v>
      </c>
      <c r="E14" s="492">
        <f t="shared" si="0"/>
        <v>0.99727941176470591</v>
      </c>
    </row>
    <row r="15" spans="1:10" s="32" customFormat="1" ht="72.599999999999994" thickBot="1" x14ac:dyDescent="0.35">
      <c r="A15" s="219">
        <v>6</v>
      </c>
      <c r="B15" s="220" t="s">
        <v>424</v>
      </c>
      <c r="C15" s="490">
        <f>'приложение 4'!G117</f>
        <v>513000</v>
      </c>
      <c r="D15" s="490">
        <f>'приложение 4'!H117</f>
        <v>436026</v>
      </c>
      <c r="E15" s="492">
        <f t="shared" si="0"/>
        <v>0.84995321637426902</v>
      </c>
    </row>
    <row r="16" spans="1:10" s="32" customFormat="1" ht="72.599999999999994" thickBot="1" x14ac:dyDescent="0.35">
      <c r="A16" s="219">
        <v>7</v>
      </c>
      <c r="B16" s="220" t="s">
        <v>425</v>
      </c>
      <c r="C16" s="491">
        <f>'приложение 4'!G130</f>
        <v>111000</v>
      </c>
      <c r="D16" s="491">
        <f>'приложение 4'!H130</f>
        <v>110574</v>
      </c>
      <c r="E16" s="492">
        <f t="shared" si="0"/>
        <v>0.99616216216216213</v>
      </c>
    </row>
    <row r="17" spans="1:5" s="32" customFormat="1" ht="54.6" thickBot="1" x14ac:dyDescent="0.35">
      <c r="A17" s="219">
        <v>8</v>
      </c>
      <c r="B17" s="220" t="s">
        <v>455</v>
      </c>
      <c r="C17" s="491">
        <f>'приложение 4'!G103</f>
        <v>5000</v>
      </c>
      <c r="D17" s="491">
        <f>'приложение 4'!H103</f>
        <v>5000</v>
      </c>
      <c r="E17" s="492">
        <f t="shared" si="0"/>
        <v>1</v>
      </c>
    </row>
    <row r="18" spans="1:5" s="32" customFormat="1" ht="90.6" thickBot="1" x14ac:dyDescent="0.35">
      <c r="A18" s="219">
        <v>9</v>
      </c>
      <c r="B18" s="221" t="s">
        <v>427</v>
      </c>
      <c r="C18" s="491">
        <f>'приложение 4'!G126+'приложение 4'!G66</f>
        <v>150500</v>
      </c>
      <c r="D18" s="491">
        <f>'приложение 4'!H126+'приложение 4'!H66</f>
        <v>137050</v>
      </c>
      <c r="E18" s="492">
        <f t="shared" si="0"/>
        <v>0.91063122923588036</v>
      </c>
    </row>
    <row r="19" spans="1:5" s="32" customFormat="1" ht="90.6" thickBot="1" x14ac:dyDescent="0.35">
      <c r="A19" s="219">
        <v>10</v>
      </c>
      <c r="B19" s="221" t="s">
        <v>252</v>
      </c>
      <c r="C19" s="491">
        <f>'приложение 4'!G63</f>
        <v>368000</v>
      </c>
      <c r="D19" s="491">
        <f>'приложение 4'!H63</f>
        <v>314529</v>
      </c>
      <c r="E19" s="492">
        <f t="shared" si="0"/>
        <v>0.85469836956521739</v>
      </c>
    </row>
    <row r="20" spans="1:5" s="32" customFormat="1" ht="18.600000000000001" thickBot="1" x14ac:dyDescent="0.35">
      <c r="A20" s="222"/>
      <c r="B20" s="223" t="s">
        <v>426</v>
      </c>
      <c r="C20" s="493">
        <f>C10+C11+C12+C13+C14+C15+C16+C17+C18+C19</f>
        <v>60028805.920000002</v>
      </c>
      <c r="D20" s="493">
        <f>D10+D11+D12+D13+D14+D15+D16+D17+D18+D19</f>
        <v>55975302.739999995</v>
      </c>
      <c r="E20" s="492">
        <f t="shared" si="0"/>
        <v>0.93247403279348773</v>
      </c>
    </row>
    <row r="21" spans="1:5" x14ac:dyDescent="0.3">
      <c r="A21" s="143"/>
    </row>
  </sheetData>
  <mergeCells count="6">
    <mergeCell ref="A7:E7"/>
    <mergeCell ref="D1:F1"/>
    <mergeCell ref="A2:F2"/>
    <mergeCell ref="A3:F3"/>
    <mergeCell ref="A4:F4"/>
    <mergeCell ref="A6:E6"/>
  </mergeCells>
  <pageMargins left="0.70866141732283472" right="0.70866141732283472" top="0.74803149606299213" bottom="0.74803149606299213" header="0.31496062992125984" footer="0.31496062992125984"/>
  <pageSetup paperSize="9" scale="59" fitToHeight="0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G&lt;/Code&gt;&#10;  &lt;DocLink&gt;3861660&lt;/DocLink&gt;&#10;  &lt;DocName&gt;Отчет об исполнении бюджета (месячный)&lt;/DocName&gt;&#10;  &lt;VariantName&gt;917_Орг=3402011_Ф=0503117G_Период=2021 год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67473D3-C50B-4BFC-9DFE-D6E83EFFE2E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DESKTOP-IJAVLH1\User</dc:creator>
  <cp:lastModifiedBy>User</cp:lastModifiedBy>
  <cp:lastPrinted>2024-03-06T02:52:03Z</cp:lastPrinted>
  <dcterms:created xsi:type="dcterms:W3CDTF">2022-04-29T01:24:34Z</dcterms:created>
  <dcterms:modified xsi:type="dcterms:W3CDTF">2024-03-06T03:13:39Z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917_Орг=3402011_Ф=0503117G_Период=2021 год.xlsx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3402011_02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